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C:\Users\zedna\Desktop\"/>
    </mc:Choice>
  </mc:AlternateContent>
  <xr:revisionPtr revIDLastSave="0" documentId="13_ncr:1_{D63D1639-F3FD-4D9D-BB36-F04381263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zednicek.c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1" l="1"/>
  <c r="I21" i="1"/>
  <c r="I29" i="1"/>
  <c r="N48" i="1"/>
  <c r="M20" i="1"/>
  <c r="R20" i="1" s="1"/>
  <c r="M21" i="1"/>
  <c r="R21" i="1" s="1"/>
  <c r="M22" i="1"/>
  <c r="R22" i="1" s="1"/>
  <c r="M23" i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M29" i="1"/>
  <c r="R29" i="1" s="1"/>
  <c r="M30" i="1"/>
  <c r="R30" i="1" s="1"/>
  <c r="M31" i="1"/>
  <c r="R31" i="1" s="1"/>
  <c r="M32" i="1"/>
  <c r="R32" i="1" s="1"/>
  <c r="M33" i="1"/>
  <c r="R33" i="1" s="1"/>
  <c r="M34" i="1"/>
  <c r="R34" i="1" s="1"/>
  <c r="M35" i="1"/>
  <c r="R35" i="1" s="1"/>
  <c r="M36" i="1"/>
  <c r="R36" i="1" s="1"/>
  <c r="M37" i="1"/>
  <c r="R37" i="1" s="1"/>
  <c r="M38" i="1"/>
  <c r="R38" i="1" s="1"/>
  <c r="M39" i="1"/>
  <c r="R39" i="1" s="1"/>
  <c r="M40" i="1"/>
  <c r="R40" i="1" s="1"/>
  <c r="M41" i="1"/>
  <c r="M42" i="1"/>
  <c r="R42" i="1" s="1"/>
  <c r="M43" i="1"/>
  <c r="R43" i="1" s="1"/>
  <c r="M44" i="1"/>
  <c r="R44" i="1" s="1"/>
  <c r="M45" i="1"/>
  <c r="R45" i="1" s="1"/>
  <c r="M46" i="1"/>
  <c r="R46" i="1" s="1"/>
  <c r="M47" i="1"/>
  <c r="R47" i="1" s="1"/>
  <c r="M48" i="1"/>
  <c r="R48" i="1" s="1"/>
  <c r="M19" i="1"/>
  <c r="R19" i="1" s="1"/>
  <c r="T18" i="1"/>
  <c r="U18" i="1"/>
  <c r="N49" i="1"/>
  <c r="R41" i="1" l="1"/>
  <c r="M49" i="1"/>
  <c r="C17" i="1"/>
  <c r="E35" i="1" l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129" i="1"/>
  <c r="E133" i="1"/>
  <c r="E137" i="1"/>
  <c r="E140" i="1"/>
  <c r="E144" i="1"/>
  <c r="E147" i="1"/>
  <c r="E150" i="1"/>
  <c r="E153" i="1"/>
  <c r="E158" i="1"/>
  <c r="E161" i="1"/>
  <c r="E165" i="1"/>
  <c r="E169" i="1"/>
  <c r="E173" i="1"/>
  <c r="E177" i="1"/>
  <c r="E180" i="1"/>
  <c r="E183" i="1"/>
  <c r="E186" i="1"/>
  <c r="E190" i="1"/>
  <c r="E195" i="1"/>
  <c r="E198" i="1"/>
  <c r="E201" i="1"/>
  <c r="E206" i="1"/>
  <c r="E212" i="1"/>
  <c r="E219" i="1"/>
  <c r="E222" i="1"/>
  <c r="E227" i="1"/>
  <c r="E232" i="1"/>
  <c r="E237" i="1"/>
  <c r="E240" i="1"/>
  <c r="E243" i="1"/>
  <c r="E345" i="1"/>
  <c r="E348" i="1"/>
  <c r="E352" i="1"/>
  <c r="E355" i="1"/>
  <c r="E357" i="1"/>
  <c r="E359" i="1"/>
  <c r="E361" i="1"/>
  <c r="E363" i="1"/>
  <c r="E365" i="1"/>
  <c r="E368" i="1"/>
  <c r="E371" i="1"/>
  <c r="E377" i="1"/>
  <c r="E386" i="1"/>
  <c r="E390" i="1"/>
  <c r="E34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95" i="1"/>
  <c r="E97" i="1"/>
  <c r="E99" i="1"/>
  <c r="E101" i="1"/>
  <c r="E103" i="1"/>
  <c r="E106" i="1"/>
  <c r="E109" i="1"/>
  <c r="E111" i="1"/>
  <c r="E113" i="1"/>
  <c r="E115" i="1"/>
  <c r="E117" i="1"/>
  <c r="E119" i="1"/>
  <c r="E121" i="1"/>
  <c r="E123" i="1"/>
  <c r="E125" i="1"/>
  <c r="E127" i="1"/>
  <c r="E130" i="1"/>
  <c r="E132" i="1"/>
  <c r="E134" i="1"/>
  <c r="E136" i="1"/>
  <c r="E139" i="1"/>
  <c r="E142" i="1"/>
  <c r="E145" i="1"/>
  <c r="E151" i="1"/>
  <c r="E154" i="1"/>
  <c r="E156" i="1"/>
  <c r="E160" i="1"/>
  <c r="E163" i="1"/>
  <c r="E166" i="1"/>
  <c r="E168" i="1"/>
  <c r="E170" i="1"/>
  <c r="E172" i="1"/>
  <c r="E174" i="1"/>
  <c r="E176" i="1"/>
  <c r="E178" i="1"/>
  <c r="E181" i="1"/>
  <c r="E184" i="1"/>
  <c r="E187" i="1"/>
  <c r="E189" i="1"/>
  <c r="E191" i="1"/>
  <c r="E193" i="1"/>
  <c r="E197" i="1"/>
  <c r="E200" i="1"/>
  <c r="E203" i="1"/>
  <c r="E205" i="1"/>
  <c r="E208" i="1"/>
  <c r="E210" i="1"/>
  <c r="E214" i="1"/>
  <c r="E217" i="1"/>
  <c r="E220" i="1"/>
  <c r="E223" i="1"/>
  <c r="E225" i="1"/>
  <c r="E229" i="1"/>
  <c r="E231" i="1"/>
  <c r="E233" i="1"/>
  <c r="E235" i="1"/>
  <c r="E239" i="1"/>
  <c r="E242" i="1"/>
  <c r="E244" i="1"/>
  <c r="E342" i="1"/>
  <c r="E344" i="1"/>
  <c r="E349" i="1"/>
  <c r="E351" i="1"/>
  <c r="E353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6" i="1"/>
  <c r="E98" i="1"/>
  <c r="E100" i="1"/>
  <c r="E102" i="1"/>
  <c r="E104" i="1"/>
  <c r="E105" i="1"/>
  <c r="E107" i="1"/>
  <c r="E108" i="1"/>
  <c r="E110" i="1"/>
  <c r="E112" i="1"/>
  <c r="E114" i="1"/>
  <c r="E116" i="1"/>
  <c r="E118" i="1"/>
  <c r="E120" i="1"/>
  <c r="E122" i="1"/>
  <c r="E124" i="1"/>
  <c r="E126" i="1"/>
  <c r="E128" i="1"/>
  <c r="E131" i="1"/>
  <c r="E135" i="1"/>
  <c r="E138" i="1"/>
  <c r="E141" i="1"/>
  <c r="E143" i="1"/>
  <c r="E146" i="1"/>
  <c r="E148" i="1"/>
  <c r="E149" i="1"/>
  <c r="E152" i="1"/>
  <c r="E155" i="1"/>
  <c r="E157" i="1"/>
  <c r="E159" i="1"/>
  <c r="E162" i="1"/>
  <c r="E164" i="1"/>
  <c r="E167" i="1"/>
  <c r="E171" i="1"/>
  <c r="E175" i="1"/>
  <c r="E179" i="1"/>
  <c r="E182" i="1"/>
  <c r="E185" i="1"/>
  <c r="E188" i="1"/>
  <c r="E192" i="1"/>
  <c r="E194" i="1"/>
  <c r="E196" i="1"/>
  <c r="E199" i="1"/>
  <c r="E202" i="1"/>
  <c r="E204" i="1"/>
  <c r="E207" i="1"/>
  <c r="E209" i="1"/>
  <c r="E211" i="1"/>
  <c r="E213" i="1"/>
  <c r="E215" i="1"/>
  <c r="E216" i="1"/>
  <c r="E218" i="1"/>
  <c r="E221" i="1"/>
  <c r="E224" i="1"/>
  <c r="E226" i="1"/>
  <c r="E228" i="1"/>
  <c r="E230" i="1"/>
  <c r="E234" i="1"/>
  <c r="E236" i="1"/>
  <c r="E238" i="1"/>
  <c r="E241" i="1"/>
  <c r="E245" i="1"/>
  <c r="E346" i="1"/>
  <c r="E350" i="1"/>
  <c r="E367" i="1"/>
  <c r="E370" i="1"/>
  <c r="E372" i="1"/>
  <c r="E373" i="1"/>
  <c r="E376" i="1"/>
  <c r="E378" i="1"/>
  <c r="E379" i="1"/>
  <c r="E381" i="1"/>
  <c r="E383" i="1"/>
  <c r="E385" i="1"/>
  <c r="E387" i="1"/>
  <c r="E389" i="1"/>
  <c r="E391" i="1"/>
  <c r="E393" i="1"/>
  <c r="D34" i="1"/>
  <c r="F34" i="1" s="1"/>
  <c r="E375" i="1"/>
  <c r="E388" i="1"/>
  <c r="E380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3" i="1"/>
  <c r="E347" i="1"/>
  <c r="E354" i="1"/>
  <c r="E356" i="1"/>
  <c r="E358" i="1"/>
  <c r="E360" i="1"/>
  <c r="E362" i="1"/>
  <c r="E364" i="1"/>
  <c r="E366" i="1"/>
  <c r="E369" i="1"/>
  <c r="E374" i="1"/>
  <c r="E384" i="1"/>
  <c r="E392" i="1"/>
  <c r="E382" i="1"/>
  <c r="R49" i="1"/>
  <c r="I20" i="1" l="1"/>
  <c r="O19" i="1" s="1"/>
  <c r="G34" i="1"/>
  <c r="H34" i="1" s="1"/>
  <c r="D35" i="1" s="1"/>
  <c r="F35" i="1" s="1"/>
  <c r="G35" i="1" l="1"/>
  <c r="H35" i="1" s="1"/>
  <c r="D36" i="1" s="1"/>
  <c r="F36" i="1" s="1"/>
  <c r="G36" i="1" s="1"/>
  <c r="H36" i="1" s="1"/>
  <c r="D37" i="1" s="1"/>
  <c r="F37" i="1" s="1"/>
  <c r="G37" i="1" s="1"/>
  <c r="H37" i="1" s="1"/>
  <c r="D38" i="1" s="1"/>
  <c r="O41" i="1"/>
  <c r="O33" i="1"/>
  <c r="O25" i="1"/>
  <c r="O48" i="1"/>
  <c r="O40" i="1"/>
  <c r="O32" i="1"/>
  <c r="O24" i="1"/>
  <c r="O43" i="1"/>
  <c r="O27" i="1"/>
  <c r="O42" i="1"/>
  <c r="O34" i="1"/>
  <c r="O26" i="1"/>
  <c r="O47" i="1"/>
  <c r="O39" i="1"/>
  <c r="O31" i="1"/>
  <c r="O23" i="1"/>
  <c r="O46" i="1"/>
  <c r="O38" i="1"/>
  <c r="O30" i="1"/>
  <c r="O22" i="1"/>
  <c r="O35" i="1"/>
  <c r="O45" i="1"/>
  <c r="O37" i="1"/>
  <c r="O29" i="1"/>
  <c r="O21" i="1"/>
  <c r="O44" i="1"/>
  <c r="O36" i="1"/>
  <c r="O28" i="1"/>
  <c r="O20" i="1"/>
  <c r="F38" i="1"/>
  <c r="O49" i="1" l="1"/>
  <c r="G38" i="1"/>
  <c r="H38" i="1" s="1"/>
  <c r="D39" i="1" s="1"/>
  <c r="F39" i="1" l="1"/>
  <c r="G39" i="1" l="1"/>
  <c r="H39" i="1" s="1"/>
  <c r="D40" i="1" s="1"/>
  <c r="F40" i="1" l="1"/>
  <c r="G40" i="1" l="1"/>
  <c r="H40" i="1" s="1"/>
  <c r="D41" i="1" s="1"/>
  <c r="F41" i="1" l="1"/>
  <c r="G41" i="1" l="1"/>
  <c r="H41" i="1" s="1"/>
  <c r="D42" i="1" s="1"/>
  <c r="F42" i="1" l="1"/>
  <c r="G42" i="1" s="1"/>
  <c r="H42" i="1" s="1"/>
  <c r="D43" i="1" s="1"/>
  <c r="F43" i="1" l="1"/>
  <c r="G43" i="1" s="1"/>
  <c r="H43" i="1" s="1"/>
  <c r="D44" i="1" s="1"/>
  <c r="F44" i="1" l="1"/>
  <c r="G44" i="1" s="1"/>
  <c r="H44" i="1" s="1"/>
  <c r="D45" i="1" s="1"/>
  <c r="F45" i="1" l="1"/>
  <c r="G45" i="1" s="1"/>
  <c r="H45" i="1" s="1"/>
  <c r="D46" i="1" s="1"/>
  <c r="F46" i="1" l="1"/>
  <c r="G46" i="1" l="1"/>
  <c r="H46" i="1" s="1"/>
  <c r="D47" i="1" s="1"/>
  <c r="F47" i="1" l="1"/>
  <c r="G47" i="1" l="1"/>
  <c r="H47" i="1" s="1"/>
  <c r="D48" i="1" s="1"/>
  <c r="F48" i="1" l="1"/>
  <c r="G48" i="1" l="1"/>
  <c r="H48" i="1" s="1"/>
  <c r="D49" i="1" s="1"/>
  <c r="F49" i="1" l="1"/>
  <c r="G49" i="1" l="1"/>
  <c r="H49" i="1" s="1"/>
  <c r="D50" i="1" s="1"/>
  <c r="F50" i="1" l="1"/>
  <c r="G50" i="1" l="1"/>
  <c r="H50" i="1" s="1"/>
  <c r="D51" i="1" s="1"/>
  <c r="F51" i="1" l="1"/>
  <c r="G51" i="1" s="1"/>
  <c r="H51" i="1" s="1"/>
  <c r="D52" i="1" s="1"/>
  <c r="F52" i="1" l="1"/>
  <c r="G52" i="1" s="1"/>
  <c r="H52" i="1" s="1"/>
  <c r="D53" i="1" s="1"/>
  <c r="F53" i="1" l="1"/>
  <c r="G53" i="1" s="1"/>
  <c r="H53" i="1" s="1"/>
  <c r="D54" i="1" s="1"/>
  <c r="F54" i="1" l="1"/>
  <c r="G54" i="1" s="1"/>
  <c r="H54" i="1" s="1"/>
  <c r="D55" i="1" s="1"/>
  <c r="F55" i="1" l="1"/>
  <c r="G55" i="1" s="1"/>
  <c r="H55" i="1" s="1"/>
  <c r="D56" i="1" s="1"/>
  <c r="F56" i="1" l="1"/>
  <c r="G56" i="1" s="1"/>
  <c r="H56" i="1" s="1"/>
  <c r="D57" i="1" s="1"/>
  <c r="F57" i="1" l="1"/>
  <c r="G57" i="1" s="1"/>
  <c r="H57" i="1" s="1"/>
  <c r="D58" i="1" s="1"/>
  <c r="F58" i="1" l="1"/>
  <c r="G58" i="1" l="1"/>
  <c r="H58" i="1" s="1"/>
  <c r="D59" i="1" s="1"/>
  <c r="F59" i="1" l="1"/>
  <c r="G59" i="1" l="1"/>
  <c r="H59" i="1" s="1"/>
  <c r="D60" i="1" s="1"/>
  <c r="F60" i="1" l="1"/>
  <c r="G60" i="1" l="1"/>
  <c r="H60" i="1" s="1"/>
  <c r="D61" i="1" s="1"/>
  <c r="F61" i="1" l="1"/>
  <c r="G61" i="1" l="1"/>
  <c r="H61" i="1" s="1"/>
  <c r="D62" i="1" s="1"/>
  <c r="F62" i="1" l="1"/>
  <c r="G62" i="1" l="1"/>
  <c r="H62" i="1" s="1"/>
  <c r="D63" i="1" s="1"/>
  <c r="F63" i="1" l="1"/>
  <c r="G63" i="1" s="1"/>
  <c r="H63" i="1" s="1"/>
  <c r="D64" i="1" s="1"/>
  <c r="F64" i="1" l="1"/>
  <c r="G64" i="1" s="1"/>
  <c r="H64" i="1" s="1"/>
  <c r="D65" i="1" s="1"/>
  <c r="F65" i="1" l="1"/>
  <c r="G65" i="1" s="1"/>
  <c r="H65" i="1" s="1"/>
  <c r="D66" i="1" s="1"/>
  <c r="F66" i="1" l="1"/>
  <c r="G66" i="1" s="1"/>
  <c r="H66" i="1" s="1"/>
  <c r="D67" i="1" s="1"/>
  <c r="F67" i="1" l="1"/>
  <c r="G67" i="1" s="1"/>
  <c r="H67" i="1" s="1"/>
  <c r="D68" i="1" s="1"/>
  <c r="F68" i="1" l="1"/>
  <c r="G68" i="1" s="1"/>
  <c r="H68" i="1" s="1"/>
  <c r="D69" i="1" s="1"/>
  <c r="F69" i="1" l="1"/>
  <c r="G69" i="1" s="1"/>
  <c r="H69" i="1" s="1"/>
  <c r="D70" i="1" s="1"/>
  <c r="F70" i="1" l="1"/>
  <c r="G70" i="1" l="1"/>
  <c r="H70" i="1" s="1"/>
  <c r="D71" i="1" s="1"/>
  <c r="F71" i="1" l="1"/>
  <c r="G71" i="1" l="1"/>
  <c r="H71" i="1" s="1"/>
  <c r="D72" i="1" s="1"/>
  <c r="F72" i="1" l="1"/>
  <c r="G72" i="1" l="1"/>
  <c r="H72" i="1" s="1"/>
  <c r="D73" i="1" s="1"/>
  <c r="F73" i="1" l="1"/>
  <c r="G73" i="1" l="1"/>
  <c r="H73" i="1" s="1"/>
  <c r="D74" i="1" s="1"/>
  <c r="F74" i="1" l="1"/>
  <c r="G74" i="1" l="1"/>
  <c r="H74" i="1" s="1"/>
  <c r="D75" i="1" s="1"/>
  <c r="F75" i="1" l="1"/>
  <c r="G75" i="1" s="1"/>
  <c r="H75" i="1" s="1"/>
  <c r="D76" i="1" s="1"/>
  <c r="F76" i="1" l="1"/>
  <c r="G76" i="1" s="1"/>
  <c r="H76" i="1" s="1"/>
  <c r="D77" i="1" s="1"/>
  <c r="F77" i="1" l="1"/>
  <c r="G77" i="1" s="1"/>
  <c r="H77" i="1" s="1"/>
  <c r="D78" i="1" s="1"/>
  <c r="F78" i="1" l="1"/>
  <c r="G78" i="1" s="1"/>
  <c r="H78" i="1" s="1"/>
  <c r="D79" i="1" s="1"/>
  <c r="F79" i="1" l="1"/>
  <c r="G79" i="1" s="1"/>
  <c r="H79" i="1" s="1"/>
  <c r="D80" i="1" s="1"/>
  <c r="F80" i="1" l="1"/>
  <c r="G80" i="1" s="1"/>
  <c r="H80" i="1" s="1"/>
  <c r="D81" i="1" s="1"/>
  <c r="F81" i="1" l="1"/>
  <c r="G81" i="1" s="1"/>
  <c r="H81" i="1" s="1"/>
  <c r="D82" i="1" s="1"/>
  <c r="F82" i="1" l="1"/>
  <c r="G82" i="1" l="1"/>
  <c r="H82" i="1" s="1"/>
  <c r="D83" i="1" s="1"/>
  <c r="F83" i="1" l="1"/>
  <c r="G83" i="1" l="1"/>
  <c r="H83" i="1" s="1"/>
  <c r="D84" i="1" s="1"/>
  <c r="F84" i="1" l="1"/>
  <c r="G84" i="1" l="1"/>
  <c r="H84" i="1" s="1"/>
  <c r="D85" i="1" s="1"/>
  <c r="F85" i="1" l="1"/>
  <c r="G85" i="1" l="1"/>
  <c r="H85" i="1" s="1"/>
  <c r="D86" i="1" s="1"/>
  <c r="F86" i="1" l="1"/>
  <c r="G86" i="1" l="1"/>
  <c r="H86" i="1" s="1"/>
  <c r="D87" i="1" s="1"/>
  <c r="F87" i="1" l="1"/>
  <c r="G87" i="1" s="1"/>
  <c r="H87" i="1" s="1"/>
  <c r="D88" i="1" s="1"/>
  <c r="F88" i="1" l="1"/>
  <c r="G88" i="1" s="1"/>
  <c r="H88" i="1" s="1"/>
  <c r="D89" i="1" s="1"/>
  <c r="F89" i="1" l="1"/>
  <c r="G89" i="1" s="1"/>
  <c r="H89" i="1" s="1"/>
  <c r="D90" i="1" s="1"/>
  <c r="F90" i="1" l="1"/>
  <c r="G90" i="1" s="1"/>
  <c r="H90" i="1" s="1"/>
  <c r="D91" i="1" s="1"/>
  <c r="F91" i="1" l="1"/>
  <c r="G91" i="1" s="1"/>
  <c r="H91" i="1" s="1"/>
  <c r="D92" i="1" s="1"/>
  <c r="F92" i="1" l="1"/>
  <c r="G92" i="1" s="1"/>
  <c r="H92" i="1" s="1"/>
  <c r="D93" i="1" s="1"/>
  <c r="F93" i="1" l="1"/>
  <c r="G93" i="1" s="1"/>
  <c r="H93" i="1" s="1"/>
  <c r="D94" i="1" s="1"/>
  <c r="F94" i="1" l="1"/>
  <c r="G94" i="1" l="1"/>
  <c r="H94" i="1" s="1"/>
  <c r="D95" i="1" s="1"/>
  <c r="F95" i="1" l="1"/>
  <c r="G95" i="1" l="1"/>
  <c r="H95" i="1" s="1"/>
  <c r="D96" i="1" s="1"/>
  <c r="F96" i="1" l="1"/>
  <c r="G96" i="1" l="1"/>
  <c r="H96" i="1" s="1"/>
  <c r="D97" i="1" s="1"/>
  <c r="F97" i="1" l="1"/>
  <c r="G97" i="1" l="1"/>
  <c r="H97" i="1" s="1"/>
  <c r="D98" i="1" s="1"/>
  <c r="F98" i="1" l="1"/>
  <c r="G98" i="1" l="1"/>
  <c r="H98" i="1" s="1"/>
  <c r="D99" i="1" s="1"/>
  <c r="F99" i="1" l="1"/>
  <c r="G99" i="1" s="1"/>
  <c r="H99" i="1" s="1"/>
  <c r="D100" i="1" s="1"/>
  <c r="F100" i="1" l="1"/>
  <c r="G100" i="1" s="1"/>
  <c r="H100" i="1" s="1"/>
  <c r="D101" i="1" s="1"/>
  <c r="F101" i="1" l="1"/>
  <c r="G101" i="1" s="1"/>
  <c r="H101" i="1" s="1"/>
  <c r="D102" i="1" s="1"/>
  <c r="F102" i="1" l="1"/>
  <c r="G102" i="1" s="1"/>
  <c r="H102" i="1" s="1"/>
  <c r="D103" i="1" s="1"/>
  <c r="F103" i="1" l="1"/>
  <c r="G103" i="1" s="1"/>
  <c r="H103" i="1" s="1"/>
  <c r="D104" i="1" s="1"/>
  <c r="F104" i="1" l="1"/>
  <c r="G104" i="1" s="1"/>
  <c r="H104" i="1" s="1"/>
  <c r="D105" i="1" s="1"/>
  <c r="F105" i="1" l="1"/>
  <c r="G105" i="1" s="1"/>
  <c r="H105" i="1" s="1"/>
  <c r="D106" i="1" s="1"/>
  <c r="F106" i="1" l="1"/>
  <c r="G106" i="1" l="1"/>
  <c r="H106" i="1" s="1"/>
  <c r="D107" i="1" s="1"/>
  <c r="F107" i="1" l="1"/>
  <c r="G107" i="1" l="1"/>
  <c r="H107" i="1" s="1"/>
  <c r="D108" i="1" s="1"/>
  <c r="F108" i="1" l="1"/>
  <c r="G108" i="1" l="1"/>
  <c r="H108" i="1" s="1"/>
  <c r="D109" i="1" s="1"/>
  <c r="F109" i="1" l="1"/>
  <c r="G109" i="1" l="1"/>
  <c r="H109" i="1" s="1"/>
  <c r="D110" i="1" s="1"/>
  <c r="F110" i="1" l="1"/>
  <c r="G110" i="1" l="1"/>
  <c r="H110" i="1" s="1"/>
  <c r="D111" i="1" s="1"/>
  <c r="F111" i="1" l="1"/>
  <c r="G111" i="1" s="1"/>
  <c r="H111" i="1" s="1"/>
  <c r="D112" i="1" s="1"/>
  <c r="F112" i="1" l="1"/>
  <c r="G112" i="1" s="1"/>
  <c r="H112" i="1" s="1"/>
  <c r="D113" i="1" s="1"/>
  <c r="F113" i="1" l="1"/>
  <c r="G113" i="1" s="1"/>
  <c r="H113" i="1" s="1"/>
  <c r="D114" i="1" s="1"/>
  <c r="F114" i="1" l="1"/>
  <c r="G114" i="1" s="1"/>
  <c r="H114" i="1" s="1"/>
  <c r="D115" i="1" s="1"/>
  <c r="F115" i="1" l="1"/>
  <c r="G115" i="1" s="1"/>
  <c r="H115" i="1" s="1"/>
  <c r="D116" i="1" s="1"/>
  <c r="F116" i="1" l="1"/>
  <c r="G116" i="1" s="1"/>
  <c r="H116" i="1" s="1"/>
  <c r="D117" i="1" s="1"/>
  <c r="F117" i="1" l="1"/>
  <c r="G117" i="1" s="1"/>
  <c r="H117" i="1" s="1"/>
  <c r="D118" i="1" s="1"/>
  <c r="F118" i="1" l="1"/>
  <c r="G118" i="1" l="1"/>
  <c r="H118" i="1" s="1"/>
  <c r="D119" i="1" s="1"/>
  <c r="F119" i="1" l="1"/>
  <c r="G119" i="1" l="1"/>
  <c r="H119" i="1" s="1"/>
  <c r="D120" i="1" s="1"/>
  <c r="F120" i="1" l="1"/>
  <c r="G120" i="1" l="1"/>
  <c r="H120" i="1" s="1"/>
  <c r="D121" i="1" s="1"/>
  <c r="F121" i="1" l="1"/>
  <c r="G121" i="1" l="1"/>
  <c r="H121" i="1" s="1"/>
  <c r="D122" i="1" s="1"/>
  <c r="F122" i="1" l="1"/>
  <c r="G122" i="1" l="1"/>
  <c r="H122" i="1" s="1"/>
  <c r="D123" i="1" s="1"/>
  <c r="F123" i="1" l="1"/>
  <c r="G123" i="1" s="1"/>
  <c r="H123" i="1" s="1"/>
  <c r="D124" i="1" s="1"/>
  <c r="F124" i="1" l="1"/>
  <c r="G124" i="1" s="1"/>
  <c r="H124" i="1" s="1"/>
  <c r="D125" i="1" s="1"/>
  <c r="F125" i="1" l="1"/>
  <c r="G125" i="1" s="1"/>
  <c r="H125" i="1" s="1"/>
  <c r="D126" i="1" s="1"/>
  <c r="F126" i="1" l="1"/>
  <c r="G126" i="1" s="1"/>
  <c r="H126" i="1" s="1"/>
  <c r="D127" i="1" s="1"/>
  <c r="F127" i="1" l="1"/>
  <c r="G127" i="1" s="1"/>
  <c r="H127" i="1" s="1"/>
  <c r="D128" i="1" s="1"/>
  <c r="F128" i="1" l="1"/>
  <c r="G128" i="1" s="1"/>
  <c r="H128" i="1" s="1"/>
  <c r="D129" i="1" s="1"/>
  <c r="F129" i="1" l="1"/>
  <c r="G129" i="1" s="1"/>
  <c r="H129" i="1" s="1"/>
  <c r="D130" i="1" s="1"/>
  <c r="F130" i="1" l="1"/>
  <c r="G130" i="1" l="1"/>
  <c r="H130" i="1" s="1"/>
  <c r="D131" i="1" s="1"/>
  <c r="F131" i="1" l="1"/>
  <c r="G131" i="1" l="1"/>
  <c r="H131" i="1" s="1"/>
  <c r="D132" i="1" s="1"/>
  <c r="F132" i="1" l="1"/>
  <c r="G132" i="1" l="1"/>
  <c r="H132" i="1" s="1"/>
  <c r="D133" i="1" s="1"/>
  <c r="F133" i="1" l="1"/>
  <c r="G133" i="1" l="1"/>
  <c r="H133" i="1" s="1"/>
  <c r="D134" i="1" s="1"/>
  <c r="F134" i="1" l="1"/>
  <c r="G134" i="1" l="1"/>
  <c r="H134" i="1" s="1"/>
  <c r="D135" i="1" s="1"/>
  <c r="F135" i="1" l="1"/>
  <c r="G135" i="1" s="1"/>
  <c r="H135" i="1" s="1"/>
  <c r="D136" i="1" s="1"/>
  <c r="F136" i="1" l="1"/>
  <c r="G136" i="1" s="1"/>
  <c r="H136" i="1" s="1"/>
  <c r="D137" i="1" s="1"/>
  <c r="F137" i="1" l="1"/>
  <c r="G137" i="1" s="1"/>
  <c r="H137" i="1" s="1"/>
  <c r="D138" i="1" s="1"/>
  <c r="F138" i="1" l="1"/>
  <c r="G138" i="1" s="1"/>
  <c r="H138" i="1" s="1"/>
  <c r="D139" i="1" s="1"/>
  <c r="F139" i="1" l="1"/>
  <c r="G139" i="1" s="1"/>
  <c r="H139" i="1" s="1"/>
  <c r="D140" i="1" s="1"/>
  <c r="F140" i="1" l="1"/>
  <c r="G140" i="1" s="1"/>
  <c r="H140" i="1" s="1"/>
  <c r="D141" i="1" s="1"/>
  <c r="F141" i="1" l="1"/>
  <c r="G141" i="1" s="1"/>
  <c r="H141" i="1" s="1"/>
  <c r="D142" i="1" s="1"/>
  <c r="F142" i="1" l="1"/>
  <c r="G142" i="1" l="1"/>
  <c r="H142" i="1" s="1"/>
  <c r="D143" i="1" s="1"/>
  <c r="F143" i="1" l="1"/>
  <c r="G143" i="1" l="1"/>
  <c r="H143" i="1" s="1"/>
  <c r="D144" i="1" s="1"/>
  <c r="F144" i="1" l="1"/>
  <c r="G144" i="1" l="1"/>
  <c r="H144" i="1" s="1"/>
  <c r="D145" i="1" s="1"/>
  <c r="F145" i="1" l="1"/>
  <c r="G145" i="1" l="1"/>
  <c r="H145" i="1" s="1"/>
  <c r="D146" i="1" s="1"/>
  <c r="F146" i="1" l="1"/>
  <c r="G146" i="1" l="1"/>
  <c r="H146" i="1" s="1"/>
  <c r="D147" i="1" s="1"/>
  <c r="F147" i="1" l="1"/>
  <c r="G147" i="1" s="1"/>
  <c r="H147" i="1" s="1"/>
  <c r="D148" i="1" s="1"/>
  <c r="F148" i="1" l="1"/>
  <c r="G148" i="1" s="1"/>
  <c r="H148" i="1" s="1"/>
  <c r="D149" i="1" s="1"/>
  <c r="F149" i="1" l="1"/>
  <c r="G149" i="1" s="1"/>
  <c r="H149" i="1" s="1"/>
  <c r="D150" i="1" s="1"/>
  <c r="F150" i="1" l="1"/>
  <c r="G150" i="1" s="1"/>
  <c r="H150" i="1" s="1"/>
  <c r="D151" i="1" s="1"/>
  <c r="F151" i="1" l="1"/>
  <c r="G151" i="1" s="1"/>
  <c r="H151" i="1" s="1"/>
  <c r="D152" i="1" s="1"/>
  <c r="F152" i="1" l="1"/>
  <c r="G152" i="1" s="1"/>
  <c r="H152" i="1" s="1"/>
  <c r="D153" i="1" s="1"/>
  <c r="F153" i="1" l="1"/>
  <c r="G153" i="1" s="1"/>
  <c r="H153" i="1" s="1"/>
  <c r="D154" i="1" s="1"/>
  <c r="F154" i="1" l="1"/>
  <c r="G154" i="1" l="1"/>
  <c r="H154" i="1" s="1"/>
  <c r="D155" i="1" s="1"/>
  <c r="F155" i="1" l="1"/>
  <c r="G155" i="1" l="1"/>
  <c r="H155" i="1" s="1"/>
  <c r="D156" i="1" s="1"/>
  <c r="F156" i="1" l="1"/>
  <c r="G156" i="1" l="1"/>
  <c r="H156" i="1" s="1"/>
  <c r="D157" i="1" s="1"/>
  <c r="F157" i="1" l="1"/>
  <c r="G157" i="1" l="1"/>
  <c r="H157" i="1" s="1"/>
  <c r="D158" i="1" s="1"/>
  <c r="F158" i="1" l="1"/>
  <c r="G158" i="1" l="1"/>
  <c r="H158" i="1" s="1"/>
  <c r="D159" i="1" s="1"/>
  <c r="F159" i="1" l="1"/>
  <c r="G159" i="1" s="1"/>
  <c r="H159" i="1" s="1"/>
  <c r="D160" i="1" s="1"/>
  <c r="F160" i="1" l="1"/>
  <c r="G160" i="1" s="1"/>
  <c r="H160" i="1" s="1"/>
  <c r="D161" i="1" s="1"/>
  <c r="F161" i="1" l="1"/>
  <c r="G161" i="1" s="1"/>
  <c r="H161" i="1" s="1"/>
  <c r="D162" i="1" s="1"/>
  <c r="F162" i="1" l="1"/>
  <c r="G162" i="1" s="1"/>
  <c r="H162" i="1" s="1"/>
  <c r="D163" i="1" s="1"/>
  <c r="F163" i="1" l="1"/>
  <c r="G163" i="1" s="1"/>
  <c r="H163" i="1" s="1"/>
  <c r="D164" i="1" s="1"/>
  <c r="F164" i="1" l="1"/>
  <c r="G164" i="1" s="1"/>
  <c r="H164" i="1" s="1"/>
  <c r="D165" i="1" s="1"/>
  <c r="F165" i="1" l="1"/>
  <c r="G165" i="1" s="1"/>
  <c r="H165" i="1" s="1"/>
  <c r="D166" i="1" s="1"/>
  <c r="F166" i="1" l="1"/>
  <c r="G166" i="1" l="1"/>
  <c r="H166" i="1" s="1"/>
  <c r="D167" i="1" s="1"/>
  <c r="F167" i="1" l="1"/>
  <c r="G167" i="1" l="1"/>
  <c r="H167" i="1" s="1"/>
  <c r="D168" i="1" s="1"/>
  <c r="F168" i="1" l="1"/>
  <c r="G168" i="1" l="1"/>
  <c r="H168" i="1" s="1"/>
  <c r="D169" i="1" s="1"/>
  <c r="F169" i="1" l="1"/>
  <c r="G169" i="1" l="1"/>
  <c r="H169" i="1" s="1"/>
  <c r="D170" i="1" s="1"/>
  <c r="F170" i="1" l="1"/>
  <c r="G170" i="1" l="1"/>
  <c r="H170" i="1" s="1"/>
  <c r="D171" i="1" s="1"/>
  <c r="F171" i="1" l="1"/>
  <c r="G171" i="1" s="1"/>
  <c r="H171" i="1" s="1"/>
  <c r="D172" i="1" s="1"/>
  <c r="F172" i="1" l="1"/>
  <c r="G172" i="1" s="1"/>
  <c r="H172" i="1" s="1"/>
  <c r="D173" i="1" s="1"/>
  <c r="F173" i="1" l="1"/>
  <c r="G173" i="1" s="1"/>
  <c r="H173" i="1" s="1"/>
  <c r="D174" i="1" s="1"/>
  <c r="F174" i="1" l="1"/>
  <c r="G174" i="1" s="1"/>
  <c r="H174" i="1" s="1"/>
  <c r="D175" i="1" s="1"/>
  <c r="F175" i="1" l="1"/>
  <c r="G175" i="1" s="1"/>
  <c r="H175" i="1" s="1"/>
  <c r="D176" i="1" s="1"/>
  <c r="F176" i="1" l="1"/>
  <c r="G176" i="1" s="1"/>
  <c r="H176" i="1" s="1"/>
  <c r="D177" i="1" s="1"/>
  <c r="F177" i="1" l="1"/>
  <c r="G177" i="1" s="1"/>
  <c r="H177" i="1" s="1"/>
  <c r="D178" i="1" s="1"/>
  <c r="F178" i="1" l="1"/>
  <c r="G178" i="1" l="1"/>
  <c r="H178" i="1" s="1"/>
  <c r="D179" i="1" s="1"/>
  <c r="F179" i="1" l="1"/>
  <c r="G179" i="1" l="1"/>
  <c r="H179" i="1" s="1"/>
  <c r="D180" i="1" s="1"/>
  <c r="F180" i="1" l="1"/>
  <c r="G180" i="1" l="1"/>
  <c r="H180" i="1" s="1"/>
  <c r="D181" i="1" s="1"/>
  <c r="F181" i="1" l="1"/>
  <c r="G181" i="1" l="1"/>
  <c r="H181" i="1" s="1"/>
  <c r="D182" i="1" s="1"/>
  <c r="F182" i="1" l="1"/>
  <c r="G182" i="1" l="1"/>
  <c r="H182" i="1" s="1"/>
  <c r="D183" i="1" s="1"/>
  <c r="F183" i="1" l="1"/>
  <c r="G183" i="1" s="1"/>
  <c r="H183" i="1" s="1"/>
  <c r="D184" i="1" s="1"/>
  <c r="F184" i="1" l="1"/>
  <c r="G184" i="1" s="1"/>
  <c r="H184" i="1" s="1"/>
  <c r="D185" i="1" s="1"/>
  <c r="F185" i="1" l="1"/>
  <c r="G185" i="1" s="1"/>
  <c r="H185" i="1" s="1"/>
  <c r="D186" i="1" s="1"/>
  <c r="F186" i="1" l="1"/>
  <c r="G186" i="1" s="1"/>
  <c r="H186" i="1" s="1"/>
  <c r="D187" i="1" s="1"/>
  <c r="F187" i="1" l="1"/>
  <c r="G187" i="1" s="1"/>
  <c r="H187" i="1" s="1"/>
  <c r="D188" i="1" s="1"/>
  <c r="F188" i="1" l="1"/>
  <c r="G188" i="1" s="1"/>
  <c r="H188" i="1" s="1"/>
  <c r="D189" i="1" s="1"/>
  <c r="F189" i="1" l="1"/>
  <c r="G189" i="1" s="1"/>
  <c r="H189" i="1" s="1"/>
  <c r="D190" i="1" s="1"/>
  <c r="F190" i="1" l="1"/>
  <c r="G190" i="1" l="1"/>
  <c r="H190" i="1" s="1"/>
  <c r="D191" i="1" s="1"/>
  <c r="F191" i="1" l="1"/>
  <c r="G191" i="1" l="1"/>
  <c r="H191" i="1" s="1"/>
  <c r="D192" i="1" s="1"/>
  <c r="F192" i="1" l="1"/>
  <c r="G192" i="1" l="1"/>
  <c r="H192" i="1" s="1"/>
  <c r="D193" i="1" s="1"/>
  <c r="F193" i="1" l="1"/>
  <c r="G193" i="1" l="1"/>
  <c r="H193" i="1" s="1"/>
  <c r="D194" i="1" s="1"/>
  <c r="F194" i="1" l="1"/>
  <c r="G194" i="1" l="1"/>
  <c r="H194" i="1" s="1"/>
  <c r="D195" i="1" s="1"/>
  <c r="F195" i="1" l="1"/>
  <c r="G195" i="1" s="1"/>
  <c r="H195" i="1" s="1"/>
  <c r="D196" i="1" s="1"/>
  <c r="F196" i="1" l="1"/>
  <c r="G196" i="1" s="1"/>
  <c r="H196" i="1" s="1"/>
  <c r="D197" i="1" s="1"/>
  <c r="F197" i="1" l="1"/>
  <c r="G197" i="1" s="1"/>
  <c r="H197" i="1" s="1"/>
  <c r="D198" i="1" s="1"/>
  <c r="F198" i="1" l="1"/>
  <c r="G198" i="1" s="1"/>
  <c r="H198" i="1" s="1"/>
  <c r="D199" i="1" s="1"/>
  <c r="F199" i="1" l="1"/>
  <c r="G199" i="1" s="1"/>
  <c r="H199" i="1" s="1"/>
  <c r="D200" i="1" s="1"/>
  <c r="F200" i="1" l="1"/>
  <c r="G200" i="1" s="1"/>
  <c r="H200" i="1" s="1"/>
  <c r="D201" i="1" s="1"/>
  <c r="F201" i="1" l="1"/>
  <c r="G201" i="1" s="1"/>
  <c r="H201" i="1" s="1"/>
  <c r="D202" i="1" s="1"/>
  <c r="F202" i="1" l="1"/>
  <c r="G202" i="1" l="1"/>
  <c r="H202" i="1" s="1"/>
  <c r="D203" i="1" s="1"/>
  <c r="F203" i="1" l="1"/>
  <c r="G203" i="1" l="1"/>
  <c r="H203" i="1" s="1"/>
  <c r="D204" i="1" s="1"/>
  <c r="F204" i="1" l="1"/>
  <c r="G204" i="1" l="1"/>
  <c r="H204" i="1" s="1"/>
  <c r="D205" i="1" s="1"/>
  <c r="F205" i="1" l="1"/>
  <c r="G205" i="1" l="1"/>
  <c r="H205" i="1" s="1"/>
  <c r="D206" i="1" s="1"/>
  <c r="F206" i="1" l="1"/>
  <c r="G206" i="1" l="1"/>
  <c r="H206" i="1" s="1"/>
  <c r="D207" i="1" s="1"/>
  <c r="F207" i="1" l="1"/>
  <c r="G207" i="1" s="1"/>
  <c r="H207" i="1" s="1"/>
  <c r="D208" i="1" s="1"/>
  <c r="F208" i="1" l="1"/>
  <c r="G208" i="1" s="1"/>
  <c r="H208" i="1" s="1"/>
  <c r="D209" i="1" s="1"/>
  <c r="F209" i="1" l="1"/>
  <c r="G209" i="1" s="1"/>
  <c r="H209" i="1" s="1"/>
  <c r="D210" i="1" s="1"/>
  <c r="F210" i="1" l="1"/>
  <c r="G210" i="1" s="1"/>
  <c r="H210" i="1" s="1"/>
  <c r="D211" i="1" s="1"/>
  <c r="F211" i="1" l="1"/>
  <c r="G211" i="1" s="1"/>
  <c r="H211" i="1" s="1"/>
  <c r="D212" i="1" s="1"/>
  <c r="F212" i="1" l="1"/>
  <c r="G212" i="1" s="1"/>
  <c r="H212" i="1" s="1"/>
  <c r="D213" i="1" s="1"/>
  <c r="F213" i="1" l="1"/>
  <c r="G213" i="1" s="1"/>
  <c r="H213" i="1" s="1"/>
  <c r="D214" i="1" s="1"/>
  <c r="F214" i="1" l="1"/>
  <c r="G214" i="1" l="1"/>
  <c r="H214" i="1" s="1"/>
  <c r="D215" i="1" s="1"/>
  <c r="F215" i="1" l="1"/>
  <c r="G215" i="1" l="1"/>
  <c r="H215" i="1" s="1"/>
  <c r="D216" i="1" s="1"/>
  <c r="F216" i="1" l="1"/>
  <c r="G216" i="1" l="1"/>
  <c r="H216" i="1" s="1"/>
  <c r="D217" i="1" s="1"/>
  <c r="F217" i="1" l="1"/>
  <c r="G217" i="1" l="1"/>
  <c r="H217" i="1" s="1"/>
  <c r="D218" i="1" s="1"/>
  <c r="F218" i="1" l="1"/>
  <c r="G218" i="1" l="1"/>
  <c r="H218" i="1" s="1"/>
  <c r="D219" i="1" s="1"/>
  <c r="F219" i="1" l="1"/>
  <c r="G219" i="1" s="1"/>
  <c r="H219" i="1" s="1"/>
  <c r="D220" i="1" s="1"/>
  <c r="F220" i="1" l="1"/>
  <c r="G220" i="1" s="1"/>
  <c r="H220" i="1" s="1"/>
  <c r="D221" i="1" s="1"/>
  <c r="F221" i="1" l="1"/>
  <c r="G221" i="1" s="1"/>
  <c r="H221" i="1" s="1"/>
  <c r="D222" i="1" s="1"/>
  <c r="F222" i="1" l="1"/>
  <c r="G222" i="1" s="1"/>
  <c r="H222" i="1" s="1"/>
  <c r="D223" i="1" s="1"/>
  <c r="F223" i="1" l="1"/>
  <c r="G223" i="1" s="1"/>
  <c r="H223" i="1" s="1"/>
  <c r="D224" i="1" s="1"/>
  <c r="F224" i="1" l="1"/>
  <c r="G224" i="1" s="1"/>
  <c r="H224" i="1" s="1"/>
  <c r="D225" i="1" s="1"/>
  <c r="F225" i="1" l="1"/>
  <c r="G225" i="1" s="1"/>
  <c r="H225" i="1" s="1"/>
  <c r="D226" i="1" s="1"/>
  <c r="F226" i="1" l="1"/>
  <c r="G226" i="1" l="1"/>
  <c r="H226" i="1" s="1"/>
  <c r="D227" i="1" s="1"/>
  <c r="F227" i="1" l="1"/>
  <c r="G227" i="1" l="1"/>
  <c r="H227" i="1" s="1"/>
  <c r="D228" i="1" s="1"/>
  <c r="F228" i="1" l="1"/>
  <c r="G228" i="1" l="1"/>
  <c r="H228" i="1" s="1"/>
  <c r="D229" i="1" s="1"/>
  <c r="F229" i="1" l="1"/>
  <c r="G229" i="1" l="1"/>
  <c r="H229" i="1" s="1"/>
  <c r="D230" i="1" s="1"/>
  <c r="F230" i="1" l="1"/>
  <c r="G230" i="1" l="1"/>
  <c r="H230" i="1" s="1"/>
  <c r="D231" i="1" s="1"/>
  <c r="F231" i="1" l="1"/>
  <c r="G231" i="1" s="1"/>
  <c r="H231" i="1" s="1"/>
  <c r="D232" i="1" s="1"/>
  <c r="F232" i="1" l="1"/>
  <c r="G232" i="1" s="1"/>
  <c r="H232" i="1" s="1"/>
  <c r="D233" i="1" s="1"/>
  <c r="F233" i="1" l="1"/>
  <c r="G233" i="1" s="1"/>
  <c r="H233" i="1" s="1"/>
  <c r="D234" i="1" s="1"/>
  <c r="F234" i="1" l="1"/>
  <c r="G234" i="1" s="1"/>
  <c r="H234" i="1" s="1"/>
  <c r="D235" i="1" s="1"/>
  <c r="F235" i="1" l="1"/>
  <c r="G235" i="1" s="1"/>
  <c r="H235" i="1" s="1"/>
  <c r="D236" i="1" s="1"/>
  <c r="F236" i="1" l="1"/>
  <c r="G236" i="1" s="1"/>
  <c r="H236" i="1" s="1"/>
  <c r="D237" i="1" s="1"/>
  <c r="F237" i="1" l="1"/>
  <c r="G237" i="1" s="1"/>
  <c r="H237" i="1" s="1"/>
  <c r="D238" i="1" s="1"/>
  <c r="F238" i="1" l="1"/>
  <c r="G238" i="1" l="1"/>
  <c r="H238" i="1" s="1"/>
  <c r="D239" i="1" s="1"/>
  <c r="F239" i="1" l="1"/>
  <c r="G239" i="1" l="1"/>
  <c r="H239" i="1" s="1"/>
  <c r="D240" i="1" s="1"/>
  <c r="F240" i="1" l="1"/>
  <c r="G240" i="1" l="1"/>
  <c r="H240" i="1" s="1"/>
  <c r="D241" i="1" s="1"/>
  <c r="F241" i="1" l="1"/>
  <c r="G241" i="1" l="1"/>
  <c r="H241" i="1" s="1"/>
  <c r="D242" i="1" s="1"/>
  <c r="F242" i="1" l="1"/>
  <c r="G242" i="1" l="1"/>
  <c r="H242" i="1" s="1"/>
  <c r="D243" i="1" s="1"/>
  <c r="F243" i="1" l="1"/>
  <c r="G243" i="1" s="1"/>
  <c r="H243" i="1" s="1"/>
  <c r="D244" i="1" s="1"/>
  <c r="F244" i="1" l="1"/>
  <c r="G244" i="1" s="1"/>
  <c r="H244" i="1" s="1"/>
  <c r="D245" i="1" s="1"/>
  <c r="F245" i="1" l="1"/>
  <c r="G245" i="1" s="1"/>
  <c r="H245" i="1" s="1"/>
  <c r="D246" i="1" s="1"/>
  <c r="F246" i="1" l="1"/>
  <c r="G246" i="1" s="1"/>
  <c r="H246" i="1" s="1"/>
  <c r="D247" i="1" s="1"/>
  <c r="F247" i="1" l="1"/>
  <c r="G247" i="1" s="1"/>
  <c r="H247" i="1" s="1"/>
  <c r="D248" i="1" s="1"/>
  <c r="F248" i="1" l="1"/>
  <c r="G248" i="1" s="1"/>
  <c r="H248" i="1" s="1"/>
  <c r="D249" i="1" s="1"/>
  <c r="F249" i="1" l="1"/>
  <c r="G249" i="1" s="1"/>
  <c r="H249" i="1" s="1"/>
  <c r="D250" i="1" s="1"/>
  <c r="F250" i="1" l="1"/>
  <c r="G250" i="1" l="1"/>
  <c r="H250" i="1" s="1"/>
  <c r="D251" i="1" s="1"/>
  <c r="F251" i="1" l="1"/>
  <c r="G251" i="1" l="1"/>
  <c r="H251" i="1" s="1"/>
  <c r="D252" i="1" s="1"/>
  <c r="F252" i="1" l="1"/>
  <c r="G252" i="1" l="1"/>
  <c r="H252" i="1" s="1"/>
  <c r="D253" i="1" s="1"/>
  <c r="F253" i="1" l="1"/>
  <c r="G253" i="1" l="1"/>
  <c r="H253" i="1" s="1"/>
  <c r="D254" i="1" s="1"/>
  <c r="F254" i="1" l="1"/>
  <c r="G254" i="1" l="1"/>
  <c r="H254" i="1" s="1"/>
  <c r="D255" i="1" s="1"/>
  <c r="F255" i="1" l="1"/>
  <c r="G255" i="1" s="1"/>
  <c r="H255" i="1" s="1"/>
  <c r="D256" i="1" s="1"/>
  <c r="F256" i="1" l="1"/>
  <c r="G256" i="1" s="1"/>
  <c r="H256" i="1" s="1"/>
  <c r="D257" i="1" s="1"/>
  <c r="F257" i="1" l="1"/>
  <c r="G257" i="1" s="1"/>
  <c r="H257" i="1" s="1"/>
  <c r="D258" i="1" s="1"/>
  <c r="F258" i="1" l="1"/>
  <c r="G258" i="1" s="1"/>
  <c r="H258" i="1" s="1"/>
  <c r="D259" i="1" s="1"/>
  <c r="F259" i="1" l="1"/>
  <c r="G259" i="1" s="1"/>
  <c r="H259" i="1" s="1"/>
  <c r="D260" i="1" s="1"/>
  <c r="F260" i="1" l="1"/>
  <c r="G260" i="1" s="1"/>
  <c r="H260" i="1" s="1"/>
  <c r="D261" i="1" s="1"/>
  <c r="F261" i="1" l="1"/>
  <c r="G261" i="1" s="1"/>
  <c r="H261" i="1" s="1"/>
  <c r="D262" i="1" s="1"/>
  <c r="F262" i="1" l="1"/>
  <c r="G262" i="1" l="1"/>
  <c r="H262" i="1" s="1"/>
  <c r="D263" i="1" s="1"/>
  <c r="F263" i="1" l="1"/>
  <c r="G263" i="1" l="1"/>
  <c r="H263" i="1" s="1"/>
  <c r="D264" i="1" s="1"/>
  <c r="F264" i="1" l="1"/>
  <c r="G264" i="1" l="1"/>
  <c r="H264" i="1" s="1"/>
  <c r="D265" i="1" s="1"/>
  <c r="F265" i="1" l="1"/>
  <c r="G265" i="1" l="1"/>
  <c r="H265" i="1" s="1"/>
  <c r="D266" i="1" s="1"/>
  <c r="F266" i="1" l="1"/>
  <c r="G266" i="1" l="1"/>
  <c r="H266" i="1" s="1"/>
  <c r="D267" i="1" s="1"/>
  <c r="F267" i="1" l="1"/>
  <c r="G267" i="1" s="1"/>
  <c r="H267" i="1" s="1"/>
  <c r="D268" i="1" s="1"/>
  <c r="F268" i="1" l="1"/>
  <c r="G268" i="1" s="1"/>
  <c r="H268" i="1" s="1"/>
  <c r="D269" i="1" s="1"/>
  <c r="F269" i="1" l="1"/>
  <c r="G269" i="1" s="1"/>
  <c r="H269" i="1" s="1"/>
  <c r="D270" i="1" s="1"/>
  <c r="F270" i="1" l="1"/>
  <c r="G270" i="1" s="1"/>
  <c r="H270" i="1" s="1"/>
  <c r="D271" i="1" s="1"/>
  <c r="F271" i="1" l="1"/>
  <c r="G271" i="1" s="1"/>
  <c r="H271" i="1" s="1"/>
  <c r="D272" i="1" s="1"/>
  <c r="F272" i="1" l="1"/>
  <c r="G272" i="1" s="1"/>
  <c r="H272" i="1" s="1"/>
  <c r="D273" i="1" s="1"/>
  <c r="F273" i="1" l="1"/>
  <c r="G273" i="1" s="1"/>
  <c r="H273" i="1" s="1"/>
  <c r="D274" i="1" s="1"/>
  <c r="F274" i="1" l="1"/>
  <c r="G274" i="1" l="1"/>
  <c r="H274" i="1" s="1"/>
  <c r="D275" i="1" s="1"/>
  <c r="F275" i="1" l="1"/>
  <c r="G275" i="1" l="1"/>
  <c r="H275" i="1" s="1"/>
  <c r="D276" i="1" s="1"/>
  <c r="F276" i="1" l="1"/>
  <c r="G276" i="1" l="1"/>
  <c r="H276" i="1" s="1"/>
  <c r="D277" i="1" s="1"/>
  <c r="F277" i="1" l="1"/>
  <c r="G277" i="1" l="1"/>
  <c r="H277" i="1" s="1"/>
  <c r="D278" i="1" s="1"/>
  <c r="F278" i="1" l="1"/>
  <c r="G278" i="1" l="1"/>
  <c r="H278" i="1" s="1"/>
  <c r="D279" i="1" s="1"/>
  <c r="F279" i="1" l="1"/>
  <c r="G279" i="1" s="1"/>
  <c r="H279" i="1" s="1"/>
  <c r="D280" i="1" s="1"/>
  <c r="F280" i="1" l="1"/>
  <c r="G280" i="1" s="1"/>
  <c r="H280" i="1" s="1"/>
  <c r="D281" i="1" s="1"/>
  <c r="F281" i="1" l="1"/>
  <c r="G281" i="1" s="1"/>
  <c r="H281" i="1" s="1"/>
  <c r="D282" i="1" s="1"/>
  <c r="F282" i="1" l="1"/>
  <c r="G282" i="1" s="1"/>
  <c r="H282" i="1" s="1"/>
  <c r="D283" i="1" s="1"/>
  <c r="F283" i="1" l="1"/>
  <c r="G283" i="1" s="1"/>
  <c r="H283" i="1" s="1"/>
  <c r="D284" i="1" s="1"/>
  <c r="F284" i="1" l="1"/>
  <c r="G284" i="1" s="1"/>
  <c r="H284" i="1" s="1"/>
  <c r="D285" i="1" s="1"/>
  <c r="F285" i="1" l="1"/>
  <c r="G285" i="1" s="1"/>
  <c r="H285" i="1" s="1"/>
  <c r="D286" i="1" s="1"/>
  <c r="F286" i="1" l="1"/>
  <c r="G286" i="1" l="1"/>
  <c r="H286" i="1" s="1"/>
  <c r="D287" i="1" s="1"/>
  <c r="F287" i="1" l="1"/>
  <c r="G287" i="1" l="1"/>
  <c r="H287" i="1" s="1"/>
  <c r="D288" i="1" s="1"/>
  <c r="F288" i="1" l="1"/>
  <c r="G288" i="1" l="1"/>
  <c r="H288" i="1" s="1"/>
  <c r="D289" i="1" s="1"/>
  <c r="F289" i="1" l="1"/>
  <c r="G289" i="1" l="1"/>
  <c r="H289" i="1" s="1"/>
  <c r="D290" i="1" s="1"/>
  <c r="F290" i="1" l="1"/>
  <c r="G290" i="1" l="1"/>
  <c r="H290" i="1" s="1"/>
  <c r="D291" i="1" s="1"/>
  <c r="F291" i="1" l="1"/>
  <c r="G291" i="1" s="1"/>
  <c r="H291" i="1" s="1"/>
  <c r="D292" i="1" s="1"/>
  <c r="F292" i="1" l="1"/>
  <c r="G292" i="1" s="1"/>
  <c r="H292" i="1" s="1"/>
  <c r="D293" i="1" s="1"/>
  <c r="F293" i="1" l="1"/>
  <c r="G293" i="1" s="1"/>
  <c r="H293" i="1" s="1"/>
  <c r="D294" i="1" s="1"/>
  <c r="F294" i="1" l="1"/>
  <c r="G294" i="1" s="1"/>
  <c r="H294" i="1" s="1"/>
  <c r="D295" i="1" s="1"/>
  <c r="F295" i="1" l="1"/>
  <c r="G295" i="1" s="1"/>
  <c r="H295" i="1" s="1"/>
  <c r="D296" i="1" s="1"/>
  <c r="F296" i="1" l="1"/>
  <c r="G296" i="1" s="1"/>
  <c r="H296" i="1" s="1"/>
  <c r="D297" i="1" s="1"/>
  <c r="F297" i="1" l="1"/>
  <c r="G297" i="1" s="1"/>
  <c r="H297" i="1" s="1"/>
  <c r="D298" i="1" s="1"/>
  <c r="F298" i="1" l="1"/>
  <c r="G298" i="1" l="1"/>
  <c r="H298" i="1" s="1"/>
  <c r="D299" i="1" s="1"/>
  <c r="F299" i="1" l="1"/>
  <c r="G299" i="1" l="1"/>
  <c r="H299" i="1" s="1"/>
  <c r="D300" i="1" s="1"/>
  <c r="F300" i="1" l="1"/>
  <c r="G300" i="1" l="1"/>
  <c r="H300" i="1" s="1"/>
  <c r="D301" i="1" s="1"/>
  <c r="F301" i="1" l="1"/>
  <c r="G301" i="1" l="1"/>
  <c r="H301" i="1" s="1"/>
  <c r="D302" i="1" s="1"/>
  <c r="F302" i="1" l="1"/>
  <c r="G302" i="1" l="1"/>
  <c r="H302" i="1" s="1"/>
  <c r="D303" i="1" s="1"/>
  <c r="F303" i="1" l="1"/>
  <c r="G303" i="1" s="1"/>
  <c r="H303" i="1" s="1"/>
  <c r="D304" i="1" s="1"/>
  <c r="F304" i="1" l="1"/>
  <c r="G304" i="1" s="1"/>
  <c r="H304" i="1" s="1"/>
  <c r="D305" i="1" s="1"/>
  <c r="F305" i="1" l="1"/>
  <c r="G305" i="1" s="1"/>
  <c r="H305" i="1" s="1"/>
  <c r="D306" i="1" s="1"/>
  <c r="F306" i="1" l="1"/>
  <c r="G306" i="1" s="1"/>
  <c r="H306" i="1" s="1"/>
  <c r="D307" i="1" s="1"/>
  <c r="F307" i="1" l="1"/>
  <c r="G307" i="1" s="1"/>
  <c r="H307" i="1" s="1"/>
  <c r="D308" i="1" s="1"/>
  <c r="F308" i="1" l="1"/>
  <c r="G308" i="1" s="1"/>
  <c r="H308" i="1" s="1"/>
  <c r="D309" i="1" s="1"/>
  <c r="F309" i="1" l="1"/>
  <c r="G309" i="1" s="1"/>
  <c r="H309" i="1" s="1"/>
  <c r="D310" i="1" s="1"/>
  <c r="F310" i="1" l="1"/>
  <c r="G310" i="1" l="1"/>
  <c r="H310" i="1" s="1"/>
  <c r="D311" i="1" s="1"/>
  <c r="F311" i="1" l="1"/>
  <c r="G311" i="1" l="1"/>
  <c r="H311" i="1" s="1"/>
  <c r="D312" i="1" s="1"/>
  <c r="F312" i="1" l="1"/>
  <c r="G312" i="1" l="1"/>
  <c r="H312" i="1" s="1"/>
  <c r="D313" i="1" s="1"/>
  <c r="F313" i="1" l="1"/>
  <c r="G313" i="1" l="1"/>
  <c r="H313" i="1" s="1"/>
  <c r="D314" i="1" s="1"/>
  <c r="F314" i="1" l="1"/>
  <c r="G314" i="1" l="1"/>
  <c r="H314" i="1" s="1"/>
  <c r="D315" i="1" s="1"/>
  <c r="F315" i="1" l="1"/>
  <c r="G315" i="1" s="1"/>
  <c r="H315" i="1" s="1"/>
  <c r="D316" i="1" s="1"/>
  <c r="F316" i="1" l="1"/>
  <c r="G316" i="1" s="1"/>
  <c r="H316" i="1" s="1"/>
  <c r="D317" i="1" s="1"/>
  <c r="F317" i="1" l="1"/>
  <c r="G317" i="1" s="1"/>
  <c r="H317" i="1" s="1"/>
  <c r="D318" i="1" s="1"/>
  <c r="F318" i="1" l="1"/>
  <c r="G318" i="1" s="1"/>
  <c r="H318" i="1" s="1"/>
  <c r="D319" i="1" s="1"/>
  <c r="F319" i="1" l="1"/>
  <c r="G319" i="1" s="1"/>
  <c r="H319" i="1" s="1"/>
  <c r="D320" i="1" s="1"/>
  <c r="F320" i="1" l="1"/>
  <c r="G320" i="1" s="1"/>
  <c r="H320" i="1" s="1"/>
  <c r="D321" i="1" s="1"/>
  <c r="F321" i="1" l="1"/>
  <c r="G321" i="1" s="1"/>
  <c r="H321" i="1" s="1"/>
  <c r="D322" i="1" s="1"/>
  <c r="F322" i="1" l="1"/>
  <c r="G322" i="1" l="1"/>
  <c r="H322" i="1" s="1"/>
  <c r="D323" i="1" s="1"/>
  <c r="F323" i="1" l="1"/>
  <c r="G323" i="1" l="1"/>
  <c r="H323" i="1" s="1"/>
  <c r="D324" i="1" s="1"/>
  <c r="F324" i="1" l="1"/>
  <c r="G324" i="1" l="1"/>
  <c r="H324" i="1" s="1"/>
  <c r="D325" i="1" s="1"/>
  <c r="F325" i="1" l="1"/>
  <c r="G325" i="1" l="1"/>
  <c r="H325" i="1" s="1"/>
  <c r="D326" i="1" s="1"/>
  <c r="F326" i="1" l="1"/>
  <c r="G326" i="1" l="1"/>
  <c r="H326" i="1" s="1"/>
  <c r="D327" i="1" s="1"/>
  <c r="F327" i="1" l="1"/>
  <c r="G327" i="1" s="1"/>
  <c r="H327" i="1" s="1"/>
  <c r="D328" i="1" s="1"/>
  <c r="F328" i="1" l="1"/>
  <c r="G328" i="1" s="1"/>
  <c r="H328" i="1" s="1"/>
  <c r="D329" i="1" s="1"/>
  <c r="F329" i="1" l="1"/>
  <c r="G329" i="1" s="1"/>
  <c r="H329" i="1" s="1"/>
  <c r="D330" i="1" s="1"/>
  <c r="F330" i="1" l="1"/>
  <c r="G330" i="1" s="1"/>
  <c r="H330" i="1" s="1"/>
  <c r="D331" i="1" s="1"/>
  <c r="F331" i="1" l="1"/>
  <c r="G331" i="1" s="1"/>
  <c r="H331" i="1" s="1"/>
  <c r="D332" i="1" s="1"/>
  <c r="F332" i="1" l="1"/>
  <c r="G332" i="1" s="1"/>
  <c r="H332" i="1" s="1"/>
  <c r="D333" i="1" s="1"/>
  <c r="F333" i="1" l="1"/>
  <c r="G333" i="1" s="1"/>
  <c r="H333" i="1" s="1"/>
  <c r="D334" i="1" s="1"/>
  <c r="F334" i="1" l="1"/>
  <c r="G334" i="1" l="1"/>
  <c r="H334" i="1" s="1"/>
  <c r="D335" i="1" s="1"/>
  <c r="F335" i="1" l="1"/>
  <c r="G335" i="1" l="1"/>
  <c r="H335" i="1" s="1"/>
  <c r="D336" i="1" s="1"/>
  <c r="F336" i="1" l="1"/>
  <c r="G336" i="1" l="1"/>
  <c r="H336" i="1" s="1"/>
  <c r="D337" i="1" s="1"/>
  <c r="F337" i="1" l="1"/>
  <c r="G337" i="1" l="1"/>
  <c r="H337" i="1" s="1"/>
  <c r="D338" i="1" s="1"/>
  <c r="F338" i="1" l="1"/>
  <c r="G338" i="1" l="1"/>
  <c r="H338" i="1" s="1"/>
  <c r="D339" i="1" s="1"/>
  <c r="F339" i="1" l="1"/>
  <c r="G339" i="1" s="1"/>
  <c r="H339" i="1" s="1"/>
  <c r="D340" i="1" s="1"/>
  <c r="F340" i="1" l="1"/>
  <c r="G340" i="1" s="1"/>
  <c r="H340" i="1" s="1"/>
  <c r="D341" i="1" s="1"/>
  <c r="F341" i="1" l="1"/>
  <c r="G341" i="1" s="1"/>
  <c r="H341" i="1" s="1"/>
  <c r="D342" i="1" s="1"/>
  <c r="F342" i="1" l="1"/>
  <c r="G342" i="1" s="1"/>
  <c r="H342" i="1" s="1"/>
  <c r="D343" i="1" s="1"/>
  <c r="F343" i="1" l="1"/>
  <c r="G343" i="1" s="1"/>
  <c r="H343" i="1" s="1"/>
  <c r="D344" i="1" s="1"/>
  <c r="F344" i="1" l="1"/>
  <c r="G344" i="1" s="1"/>
  <c r="H344" i="1" s="1"/>
  <c r="D345" i="1" s="1"/>
  <c r="F345" i="1" l="1"/>
  <c r="G345" i="1" s="1"/>
  <c r="H345" i="1" s="1"/>
  <c r="D346" i="1" s="1"/>
  <c r="F346" i="1" l="1"/>
  <c r="G346" i="1" l="1"/>
  <c r="H346" i="1" s="1"/>
  <c r="D347" i="1" s="1"/>
  <c r="F347" i="1" l="1"/>
  <c r="G347" i="1" l="1"/>
  <c r="H347" i="1" s="1"/>
  <c r="D348" i="1" s="1"/>
  <c r="F348" i="1" l="1"/>
  <c r="G348" i="1" l="1"/>
  <c r="H348" i="1" s="1"/>
  <c r="D349" i="1" s="1"/>
  <c r="F349" i="1" l="1"/>
  <c r="G349" i="1" l="1"/>
  <c r="H349" i="1" s="1"/>
  <c r="D350" i="1" s="1"/>
  <c r="F350" i="1" l="1"/>
  <c r="G350" i="1" l="1"/>
  <c r="H350" i="1" s="1"/>
  <c r="D351" i="1" s="1"/>
  <c r="F351" i="1" l="1"/>
  <c r="G351" i="1" s="1"/>
  <c r="H351" i="1" s="1"/>
  <c r="D352" i="1" s="1"/>
  <c r="F352" i="1" l="1"/>
  <c r="G352" i="1" s="1"/>
  <c r="H352" i="1" s="1"/>
  <c r="D353" i="1" s="1"/>
  <c r="F353" i="1" l="1"/>
  <c r="G353" i="1" s="1"/>
  <c r="H353" i="1" s="1"/>
  <c r="D354" i="1" s="1"/>
  <c r="F354" i="1" l="1"/>
  <c r="G354" i="1" s="1"/>
  <c r="H354" i="1" s="1"/>
  <c r="D355" i="1" s="1"/>
  <c r="F355" i="1" l="1"/>
  <c r="G355" i="1" s="1"/>
  <c r="H355" i="1" s="1"/>
  <c r="D356" i="1" s="1"/>
  <c r="F356" i="1" l="1"/>
  <c r="G356" i="1" s="1"/>
  <c r="H356" i="1" s="1"/>
  <c r="D357" i="1" s="1"/>
  <c r="F357" i="1" l="1"/>
  <c r="G357" i="1" s="1"/>
  <c r="H357" i="1" s="1"/>
  <c r="D358" i="1" s="1"/>
  <c r="F358" i="1" l="1"/>
  <c r="G358" i="1" l="1"/>
  <c r="H358" i="1" s="1"/>
  <c r="D359" i="1" s="1"/>
  <c r="F359" i="1" l="1"/>
  <c r="G359" i="1" l="1"/>
  <c r="H359" i="1" s="1"/>
  <c r="D360" i="1" s="1"/>
  <c r="F360" i="1" l="1"/>
  <c r="G360" i="1" l="1"/>
  <c r="H360" i="1" s="1"/>
  <c r="D361" i="1" s="1"/>
  <c r="F361" i="1" l="1"/>
  <c r="G361" i="1" l="1"/>
  <c r="H361" i="1" s="1"/>
  <c r="D362" i="1" s="1"/>
  <c r="F362" i="1" l="1"/>
  <c r="G362" i="1" l="1"/>
  <c r="H362" i="1" s="1"/>
  <c r="D363" i="1" s="1"/>
  <c r="F363" i="1" l="1"/>
  <c r="G363" i="1" s="1"/>
  <c r="H363" i="1" s="1"/>
  <c r="D364" i="1" s="1"/>
  <c r="F364" i="1" l="1"/>
  <c r="G364" i="1" s="1"/>
  <c r="H364" i="1" s="1"/>
  <c r="D365" i="1" s="1"/>
  <c r="F365" i="1" l="1"/>
  <c r="G365" i="1" s="1"/>
  <c r="H365" i="1" s="1"/>
  <c r="D366" i="1" s="1"/>
  <c r="F366" i="1" l="1"/>
  <c r="G366" i="1" s="1"/>
  <c r="H366" i="1" s="1"/>
  <c r="D367" i="1" s="1"/>
  <c r="F367" i="1" l="1"/>
  <c r="G367" i="1" s="1"/>
  <c r="H367" i="1" s="1"/>
  <c r="D368" i="1" s="1"/>
  <c r="F368" i="1" l="1"/>
  <c r="G368" i="1" s="1"/>
  <c r="H368" i="1" s="1"/>
  <c r="D369" i="1" s="1"/>
  <c r="F369" i="1" l="1"/>
  <c r="G369" i="1" s="1"/>
  <c r="H369" i="1" s="1"/>
  <c r="D370" i="1" s="1"/>
  <c r="F370" i="1" l="1"/>
  <c r="G370" i="1" l="1"/>
  <c r="H370" i="1" s="1"/>
  <c r="D371" i="1" s="1"/>
  <c r="F371" i="1" l="1"/>
  <c r="G371" i="1" l="1"/>
  <c r="H371" i="1" s="1"/>
  <c r="D372" i="1" s="1"/>
  <c r="F372" i="1" l="1"/>
  <c r="G372" i="1" l="1"/>
  <c r="H372" i="1" s="1"/>
  <c r="D373" i="1" s="1"/>
  <c r="F373" i="1" l="1"/>
  <c r="G373" i="1" l="1"/>
  <c r="H373" i="1" s="1"/>
  <c r="D374" i="1" s="1"/>
  <c r="F374" i="1" l="1"/>
  <c r="G374" i="1" l="1"/>
  <c r="H374" i="1" s="1"/>
  <c r="D375" i="1" s="1"/>
  <c r="F375" i="1" l="1"/>
  <c r="G375" i="1" s="1"/>
  <c r="H375" i="1" s="1"/>
  <c r="D376" i="1" s="1"/>
  <c r="F376" i="1" l="1"/>
  <c r="G376" i="1" s="1"/>
  <c r="H376" i="1" s="1"/>
  <c r="D377" i="1" s="1"/>
  <c r="F377" i="1" l="1"/>
  <c r="G377" i="1" s="1"/>
  <c r="H377" i="1" s="1"/>
  <c r="D378" i="1" s="1"/>
  <c r="F378" i="1" l="1"/>
  <c r="G378" i="1" s="1"/>
  <c r="H378" i="1" s="1"/>
  <c r="D379" i="1" s="1"/>
  <c r="F379" i="1" l="1"/>
  <c r="G379" i="1" s="1"/>
  <c r="H379" i="1" s="1"/>
  <c r="D380" i="1" s="1"/>
  <c r="F380" i="1" l="1"/>
  <c r="G380" i="1" s="1"/>
  <c r="H380" i="1" s="1"/>
  <c r="D381" i="1" s="1"/>
  <c r="F381" i="1" l="1"/>
  <c r="G381" i="1" s="1"/>
  <c r="H381" i="1" s="1"/>
  <c r="D382" i="1" s="1"/>
  <c r="F382" i="1" l="1"/>
  <c r="G382" i="1" l="1"/>
  <c r="H382" i="1" s="1"/>
  <c r="D383" i="1" s="1"/>
  <c r="F383" i="1" l="1"/>
  <c r="G383" i="1" l="1"/>
  <c r="H383" i="1" s="1"/>
  <c r="D384" i="1" s="1"/>
  <c r="F384" i="1" l="1"/>
  <c r="G384" i="1" l="1"/>
  <c r="H384" i="1" s="1"/>
  <c r="D385" i="1" s="1"/>
  <c r="F385" i="1" l="1"/>
  <c r="G385" i="1" l="1"/>
  <c r="H385" i="1" s="1"/>
  <c r="D386" i="1" s="1"/>
  <c r="F386" i="1" l="1"/>
  <c r="G386" i="1" l="1"/>
  <c r="H386" i="1" s="1"/>
  <c r="D387" i="1" s="1"/>
  <c r="F387" i="1" l="1"/>
  <c r="G387" i="1" s="1"/>
  <c r="H387" i="1" s="1"/>
  <c r="D388" i="1" s="1"/>
  <c r="F388" i="1" l="1"/>
  <c r="G388" i="1" s="1"/>
  <c r="H388" i="1" s="1"/>
  <c r="D389" i="1" s="1"/>
  <c r="F389" i="1" l="1"/>
  <c r="G389" i="1" s="1"/>
  <c r="H389" i="1" s="1"/>
  <c r="D390" i="1" s="1"/>
  <c r="F390" i="1" l="1"/>
  <c r="G390" i="1" s="1"/>
  <c r="H390" i="1" s="1"/>
  <c r="D391" i="1" s="1"/>
  <c r="F391" i="1" l="1"/>
  <c r="G391" i="1" s="1"/>
  <c r="H391" i="1" s="1"/>
  <c r="D392" i="1" s="1"/>
  <c r="F392" i="1" l="1"/>
  <c r="G392" i="1" s="1"/>
  <c r="H392" i="1" s="1"/>
  <c r="D393" i="1" s="1"/>
  <c r="F393" i="1" l="1"/>
  <c r="P19" i="1" s="1"/>
  <c r="G393" i="1" l="1"/>
  <c r="H393" i="1" s="1"/>
  <c r="Q19" i="1"/>
  <c r="P20" i="1"/>
  <c r="Q20" i="1" s="1"/>
  <c r="S20" i="1" s="1"/>
  <c r="T20" i="1" s="1"/>
  <c r="P21" i="1"/>
  <c r="Q21" i="1" s="1"/>
  <c r="S21" i="1" s="1"/>
  <c r="P22" i="1"/>
  <c r="Q22" i="1" s="1"/>
  <c r="S22" i="1" s="1"/>
  <c r="P23" i="1"/>
  <c r="Q23" i="1" s="1"/>
  <c r="S23" i="1" s="1"/>
  <c r="P24" i="1"/>
  <c r="Q24" i="1" s="1"/>
  <c r="S24" i="1" s="1"/>
  <c r="P25" i="1"/>
  <c r="Q25" i="1" s="1"/>
  <c r="S25" i="1" s="1"/>
  <c r="P26" i="1"/>
  <c r="Q26" i="1" s="1"/>
  <c r="S26" i="1" s="1"/>
  <c r="P27" i="1"/>
  <c r="Q27" i="1" s="1"/>
  <c r="S27" i="1" s="1"/>
  <c r="P28" i="1"/>
  <c r="Q28" i="1" s="1"/>
  <c r="S28" i="1" s="1"/>
  <c r="P29" i="1"/>
  <c r="Q29" i="1" s="1"/>
  <c r="S29" i="1" s="1"/>
  <c r="P30" i="1"/>
  <c r="Q30" i="1" s="1"/>
  <c r="S30" i="1" s="1"/>
  <c r="P31" i="1"/>
  <c r="Q31" i="1" s="1"/>
  <c r="S31" i="1" s="1"/>
  <c r="P32" i="1"/>
  <c r="Q32" i="1" s="1"/>
  <c r="P33" i="1"/>
  <c r="Q33" i="1" s="1"/>
  <c r="S33" i="1" s="1"/>
  <c r="P34" i="1"/>
  <c r="Q34" i="1" s="1"/>
  <c r="S34" i="1" s="1"/>
  <c r="P35" i="1"/>
  <c r="Q35" i="1" s="1"/>
  <c r="S35" i="1" s="1"/>
  <c r="P36" i="1"/>
  <c r="Q36" i="1" s="1"/>
  <c r="S36" i="1" s="1"/>
  <c r="P37" i="1"/>
  <c r="Q37" i="1" s="1"/>
  <c r="S37" i="1" s="1"/>
  <c r="P38" i="1"/>
  <c r="Q38" i="1" s="1"/>
  <c r="S38" i="1" s="1"/>
  <c r="P39" i="1"/>
  <c r="Q39" i="1" s="1"/>
  <c r="S39" i="1" s="1"/>
  <c r="P40" i="1"/>
  <c r="Q40" i="1" s="1"/>
  <c r="S40" i="1" s="1"/>
  <c r="P41" i="1"/>
  <c r="Q41" i="1" s="1"/>
  <c r="S41" i="1" s="1"/>
  <c r="P42" i="1"/>
  <c r="Q42" i="1" s="1"/>
  <c r="S42" i="1" s="1"/>
  <c r="P43" i="1"/>
  <c r="Q43" i="1" s="1"/>
  <c r="S43" i="1" s="1"/>
  <c r="P44" i="1"/>
  <c r="Q44" i="1" s="1"/>
  <c r="S44" i="1" s="1"/>
  <c r="P45" i="1"/>
  <c r="Q45" i="1" s="1"/>
  <c r="S45" i="1" s="1"/>
  <c r="P46" i="1"/>
  <c r="Q46" i="1" s="1"/>
  <c r="S46" i="1" s="1"/>
  <c r="P47" i="1"/>
  <c r="Q47" i="1" s="1"/>
  <c r="S47" i="1" s="1"/>
  <c r="P48" i="1"/>
  <c r="Q48" i="1" s="1"/>
  <c r="S48" i="1" s="1"/>
  <c r="T48" i="1" l="1"/>
  <c r="U48" i="1"/>
  <c r="T40" i="1"/>
  <c r="U40" i="1"/>
  <c r="T32" i="1"/>
  <c r="U32" i="1"/>
  <c r="T24" i="1"/>
  <c r="U24" i="1"/>
  <c r="T33" i="1"/>
  <c r="U33" i="1"/>
  <c r="U47" i="1"/>
  <c r="T47" i="1"/>
  <c r="T39" i="1"/>
  <c r="U39" i="1"/>
  <c r="T31" i="1"/>
  <c r="U31" i="1"/>
  <c r="T23" i="1"/>
  <c r="U23" i="1"/>
  <c r="T46" i="1"/>
  <c r="U46" i="1"/>
  <c r="U38" i="1"/>
  <c r="T38" i="1"/>
  <c r="T30" i="1"/>
  <c r="U30" i="1"/>
  <c r="T22" i="1"/>
  <c r="U22" i="1"/>
  <c r="T45" i="1"/>
  <c r="U45" i="1"/>
  <c r="U37" i="1"/>
  <c r="T37" i="1"/>
  <c r="U29" i="1"/>
  <c r="T29" i="1"/>
  <c r="T21" i="1"/>
  <c r="U21" i="1"/>
  <c r="U41" i="1"/>
  <c r="T41" i="1"/>
  <c r="T44" i="1"/>
  <c r="U44" i="1"/>
  <c r="U36" i="1"/>
  <c r="T36" i="1"/>
  <c r="U28" i="1"/>
  <c r="T28" i="1"/>
  <c r="U20" i="1"/>
  <c r="U43" i="1"/>
  <c r="T43" i="1"/>
  <c r="U35" i="1"/>
  <c r="T35" i="1"/>
  <c r="T27" i="1"/>
  <c r="U27" i="1"/>
  <c r="Q49" i="1"/>
  <c r="S19" i="1"/>
  <c r="T19" i="1" s="1"/>
  <c r="U25" i="1"/>
  <c r="T25" i="1"/>
  <c r="U42" i="1"/>
  <c r="T42" i="1"/>
  <c r="T34" i="1"/>
  <c r="U34" i="1"/>
  <c r="U26" i="1"/>
  <c r="T26" i="1"/>
  <c r="U19" i="1" l="1"/>
  <c r="U49" i="1" s="1"/>
  <c r="T49" i="1"/>
  <c r="S49" i="1"/>
  <c r="P1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1DB9EE-5EDE-4710-A87F-25CE9B72B7C4}" keepAlive="1" name="Query - Table 2" description="Connection to the 'Table 2' query in the workbook." type="5" refreshedVersion="6" background="1" saveData="1">
    <dbPr connection="Provider=Microsoft.Mashup.OleDb.1;Data Source=$Workbook$;Location=Table 2;Extended Properties=&quot;&quot;" command="SELECT * FROM [Table 2]"/>
  </connection>
  <connection id="2" xr16:uid="{599D05E9-973B-4634-B3E6-2192516A7DD2}" keepAlive="1" name="Query - Table 2 (2)" description="Connection to the 'Table 2 (2)' query in the workbook." type="5" refreshedVersion="6" background="1" saveData="1">
    <dbPr connection="Provider=Microsoft.Mashup.OleDb.1;Data Source=$Workbook$;Location=&quot;Table 2 (2)&quot;;Extended Properties=&quot;&quot;" command="SELECT * FROM [Table 2 (2)]"/>
  </connection>
</connections>
</file>

<file path=xl/sharedStrings.xml><?xml version="1.0" encoding="utf-8"?>
<sst xmlns="http://schemas.openxmlformats.org/spreadsheetml/2006/main" count="55" uniqueCount="52">
  <si>
    <t>CF</t>
  </si>
  <si>
    <t>NPV1</t>
  </si>
  <si>
    <t>NPV2</t>
  </si>
  <si>
    <t>IRR</t>
  </si>
  <si>
    <t>IRR1</t>
  </si>
  <si>
    <t>IRR2</t>
  </si>
  <si>
    <t>Investment parameters</t>
  </si>
  <si>
    <t>Purchase Price</t>
  </si>
  <si>
    <t>Mortgage 80%</t>
  </si>
  <si>
    <t>Repayment period</t>
  </si>
  <si>
    <t>Payment frequency</t>
  </si>
  <si>
    <t>Interest rate</t>
  </si>
  <si>
    <t>Expected inflation</t>
  </si>
  <si>
    <t>monthly</t>
  </si>
  <si>
    <t>Year</t>
  </si>
  <si>
    <t>Infome (CF)</t>
  </si>
  <si>
    <r>
      <rPr>
        <b/>
        <u/>
        <sz val="10"/>
        <color theme="1"/>
        <rFont val="Calibri"/>
        <family val="2"/>
        <scheme val="minor"/>
      </rPr>
      <t>INVESTMENT IN AN APARTMENT – Is this investment suitable for us?</t>
    </r>
    <r>
      <rPr>
        <sz val="10"/>
        <color theme="1"/>
        <rFont val="Calibri"/>
        <family val="2"/>
        <charset val="238"/>
        <scheme val="minor"/>
      </rPr>
      <t xml:space="preserve">
We are planning a real estate investment: a 3-room apartment (3+1), 73 m², intended for rental and eventual sale after 30 years. The purchase price is CZK 3,000,000. The property will be financed with a mortgage at 80% LTV, a 30-year term, monthly repayments and an interest rate of 2.7% p.a. Our required rate of return is 5% p.a. Is the investment suitable for us?
According to the real estate advisor, we can assume the following:
</t>
    </r>
    <r>
      <rPr>
        <b/>
        <u/>
        <sz val="10"/>
        <color theme="1"/>
        <rFont val="Calibri"/>
        <family val="2"/>
        <scheme val="minor"/>
      </rPr>
      <t>Income</t>
    </r>
    <r>
      <rPr>
        <sz val="10"/>
        <color theme="1"/>
        <rFont val="Calibri"/>
        <family val="2"/>
        <charset val="238"/>
        <scheme val="minor"/>
      </rPr>
      <t xml:space="preserve">:
Years 1–10: CZK 12,000 per month
Years 11–20: CZK 13,500 per month
Years 21–30: CZK 15,000 per month
We estimate we will sell the property in 30 years for CZK 4,000,000 (a nominal appreciation of 33%).
The agent warns that, on average, we can expect one vacancy per year equal to 0.5 of monthly rent (tenant turnover), and we should account for this in the calculation.
</t>
    </r>
    <r>
      <rPr>
        <b/>
        <u/>
        <sz val="10"/>
        <color theme="1"/>
        <rFont val="Calibri"/>
        <family val="2"/>
        <scheme val="minor"/>
      </rPr>
      <t xml:space="preserve">
Expenses:
</t>
    </r>
    <r>
      <rPr>
        <sz val="10"/>
        <color theme="1"/>
        <rFont val="Calibri"/>
        <family val="2"/>
        <charset val="238"/>
        <scheme val="minor"/>
      </rPr>
      <t xml:space="preserve">
For tax purposes we will use actual costs (not the lump-sum option) — we will include depreciation, a car allowance, interest on the loan (to be calculated), a repair reserve fund, and insurance.
Our actual monthly costs will be: CZK 500 for the car allowance, CZK 1,300 for the repair fund, CZK 1,500 set aside as a reserve for apartment repairs, CZK 1,500 owner’s time (opportunity cost), plus insurance, the loan annuity payment, and an annual income tax of 15%.
Throughout the investment horizon we assume an average inflation rate of 2.7% p.a., which will reduce our purchasing power.</t>
    </r>
  </si>
  <si>
    <t>Rent in the first 10 years</t>
  </si>
  <si>
    <t>Rent between years 11 and 20</t>
  </si>
  <si>
    <t>Rent between years 21 and 30</t>
  </si>
  <si>
    <t>One monthly rent loss per year (0.5 of monthly rent)</t>
  </si>
  <si>
    <t>Sale price of the apartment at the end of year 30</t>
  </si>
  <si>
    <t>Car</t>
  </si>
  <si>
    <t>Actual Monthly Expenses (included in CF)</t>
  </si>
  <si>
    <t>Monthly Income (included in CF)</t>
  </si>
  <si>
    <t>Maintenance fund</t>
  </si>
  <si>
    <t>Owner's time</t>
  </si>
  <si>
    <t>Loan annuity payment</t>
  </si>
  <si>
    <t>Property insurance</t>
  </si>
  <si>
    <t>Income tax</t>
  </si>
  <si>
    <t>Deductible Expenses (for tax return) – Czech law</t>
  </si>
  <si>
    <t>Apartment depreciation, 1st year</t>
  </si>
  <si>
    <t>Apartment depreciation, 29th–30th year</t>
  </si>
  <si>
    <t>Car (flat rate/month)</t>
  </si>
  <si>
    <t>Loan interest</t>
  </si>
  <si>
    <t>see table</t>
  </si>
  <si>
    <t>Rent</t>
  </si>
  <si>
    <t>Sell price</t>
  </si>
  <si>
    <t>Expenses</t>
  </si>
  <si>
    <t>Eligible Expenses (tax)</t>
  </si>
  <si>
    <t>Expenses (CF)</t>
  </si>
  <si>
    <t>Tax</t>
  </si>
  <si>
    <t>Tax with a 30% Flat-Rate Expense (Deduction)</t>
  </si>
  <si>
    <t>Loan</t>
  </si>
  <si>
    <t>Payment Nr</t>
  </si>
  <si>
    <t>Opening Balance (CZK)</t>
  </si>
  <si>
    <t>Payment (CZK)</t>
  </si>
  <si>
    <t>Interest (CZK)</t>
  </si>
  <si>
    <t>Principal (CZK)</t>
  </si>
  <si>
    <t>Outstanding Balance (CZK)</t>
  </si>
  <si>
    <t>Apartment investment profitability</t>
  </si>
  <si>
    <t>Apartment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</si>
</sst>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#,##0\ &quot;CZK&quot;"/>
  </numFmts>
  <fonts count="20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28"/>
      <color theme="1"/>
      <name val="Calibri Light"/>
      <family val="2"/>
      <charset val="238"/>
      <scheme val="maj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theme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theme="9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3" fontId="0" fillId="2" borderId="0" xfId="0" applyNumberFormat="1" applyFill="1"/>
    <xf numFmtId="0" fontId="0" fillId="2" borderId="0" xfId="0" applyFill="1" applyAlignment="1">
      <alignment vertical="center"/>
    </xf>
    <xf numFmtId="0" fontId="4" fillId="2" borderId="0" xfId="0" applyFont="1" applyFill="1"/>
    <xf numFmtId="0" fontId="0" fillId="0" borderId="0" xfId="0" applyAlignment="1">
      <alignment vertical="center"/>
    </xf>
    <xf numFmtId="0" fontId="3" fillId="6" borderId="5" xfId="0" applyFont="1" applyFill="1" applyBorder="1"/>
    <xf numFmtId="0" fontId="3" fillId="6" borderId="6" xfId="0" applyFont="1" applyFill="1" applyBorder="1"/>
    <xf numFmtId="0" fontId="0" fillId="3" borderId="2" xfId="0" applyFill="1" applyBorder="1"/>
    <xf numFmtId="0" fontId="0" fillId="2" borderId="8" xfId="0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0" fillId="8" borderId="2" xfId="0" applyFill="1" applyBorder="1"/>
    <xf numFmtId="1" fontId="0" fillId="8" borderId="7" xfId="0" applyNumberFormat="1" applyFill="1" applyBorder="1"/>
    <xf numFmtId="164" fontId="0" fillId="2" borderId="7" xfId="0" applyNumberFormat="1" applyFill="1" applyBorder="1" applyAlignment="1">
      <alignment horizontal="right"/>
    </xf>
    <xf numFmtId="0" fontId="0" fillId="8" borderId="2" xfId="0" applyFill="1" applyBorder="1" applyAlignment="1">
      <alignment vertical="center"/>
    </xf>
    <xf numFmtId="10" fontId="0" fillId="8" borderId="7" xfId="0" applyNumberFormat="1" applyFill="1" applyBorder="1" applyAlignment="1">
      <alignment vertical="center"/>
    </xf>
    <xf numFmtId="10" fontId="0" fillId="2" borderId="7" xfId="0" applyNumberFormat="1" applyFill="1" applyBorder="1"/>
    <xf numFmtId="0" fontId="3" fillId="7" borderId="10" xfId="0" applyFont="1" applyFill="1" applyBorder="1"/>
    <xf numFmtId="164" fontId="3" fillId="7" borderId="11" xfId="0" applyNumberFormat="1" applyFont="1" applyFill="1" applyBorder="1"/>
    <xf numFmtId="0" fontId="0" fillId="5" borderId="2" xfId="0" applyFill="1" applyBorder="1"/>
    <xf numFmtId="0" fontId="3" fillId="10" borderId="5" xfId="0" applyFont="1" applyFill="1" applyBorder="1" applyAlignment="1">
      <alignment horizontal="left"/>
    </xf>
    <xf numFmtId="0" fontId="5" fillId="10" borderId="6" xfId="0" applyFont="1" applyFill="1" applyBorder="1"/>
    <xf numFmtId="0" fontId="0" fillId="11" borderId="2" xfId="0" applyFill="1" applyBorder="1"/>
    <xf numFmtId="10" fontId="0" fillId="11" borderId="7" xfId="0" applyNumberFormat="1" applyFill="1" applyBorder="1"/>
    <xf numFmtId="0" fontId="0" fillId="3" borderId="8" xfId="0" applyFill="1" applyBorder="1"/>
    <xf numFmtId="0" fontId="7" fillId="2" borderId="0" xfId="0" applyFont="1" applyFill="1" applyAlignment="1">
      <alignment vertical="center" wrapText="1"/>
    </xf>
    <xf numFmtId="10" fontId="0" fillId="2" borderId="9" xfId="0" applyNumberFormat="1" applyFill="1" applyBorder="1"/>
    <xf numFmtId="165" fontId="0" fillId="2" borderId="0" xfId="0" applyNumberFormat="1" applyFill="1"/>
    <xf numFmtId="0" fontId="3" fillId="9" borderId="1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right"/>
    </xf>
    <xf numFmtId="0" fontId="3" fillId="9" borderId="14" xfId="0" applyFont="1" applyFill="1" applyBorder="1" applyAlignment="1">
      <alignment horizontal="right"/>
    </xf>
    <xf numFmtId="0" fontId="0" fillId="2" borderId="12" xfId="0" applyFill="1" applyBorder="1" applyAlignment="1">
      <alignment horizontal="left"/>
    </xf>
    <xf numFmtId="0" fontId="0" fillId="12" borderId="13" xfId="0" applyFill="1" applyBorder="1" applyAlignment="1">
      <alignment horizontal="left"/>
    </xf>
    <xf numFmtId="0" fontId="3" fillId="4" borderId="2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10" fontId="0" fillId="2" borderId="0" xfId="1" applyNumberFormat="1" applyFont="1" applyFill="1"/>
    <xf numFmtId="164" fontId="0" fillId="0" borderId="0" xfId="0" applyNumberFormat="1"/>
    <xf numFmtId="0" fontId="13" fillId="4" borderId="8" xfId="0" applyFont="1" applyFill="1" applyBorder="1"/>
    <xf numFmtId="0" fontId="3" fillId="4" borderId="0" xfId="0" applyFont="1" applyFill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10" fontId="0" fillId="2" borderId="9" xfId="0" applyNumberFormat="1" applyFill="1" applyBorder="1" applyAlignment="1">
      <alignment horizontal="right"/>
    </xf>
    <xf numFmtId="0" fontId="11" fillId="3" borderId="18" xfId="0" applyFont="1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11" fillId="3" borderId="26" xfId="0" applyFont="1" applyFill="1" applyBorder="1" applyAlignment="1">
      <alignment horizontal="left"/>
    </xf>
    <xf numFmtId="0" fontId="0" fillId="15" borderId="12" xfId="0" applyFill="1" applyBorder="1" applyAlignment="1">
      <alignment horizontal="left"/>
    </xf>
    <xf numFmtId="0" fontId="0" fillId="15" borderId="13" xfId="0" applyFill="1" applyBorder="1" applyAlignment="1">
      <alignment horizontal="left"/>
    </xf>
    <xf numFmtId="0" fontId="0" fillId="13" borderId="10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9" fontId="4" fillId="13" borderId="8" xfId="0" applyNumberFormat="1" applyFont="1" applyFill="1" applyBorder="1" applyAlignment="1">
      <alignment horizontal="center"/>
    </xf>
    <xf numFmtId="9" fontId="4" fillId="13" borderId="3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10" fontId="0" fillId="2" borderId="0" xfId="0" applyNumberFormat="1" applyFill="1"/>
    <xf numFmtId="10" fontId="17" fillId="7" borderId="0" xfId="1" applyNumberFormat="1" applyFont="1" applyFill="1" applyAlignment="1">
      <alignment horizontal="center" vertical="center"/>
    </xf>
    <xf numFmtId="10" fontId="17" fillId="7" borderId="0" xfId="1" applyNumberFormat="1" applyFont="1" applyFill="1" applyBorder="1" applyAlignment="1">
      <alignment horizontal="center" vertical="center"/>
    </xf>
    <xf numFmtId="166" fontId="0" fillId="8" borderId="7" xfId="0" applyNumberFormat="1" applyFill="1" applyBorder="1"/>
    <xf numFmtId="166" fontId="0" fillId="2" borderId="7" xfId="0" applyNumberFormat="1" applyFill="1" applyBorder="1"/>
    <xf numFmtId="166" fontId="0" fillId="3" borderId="7" xfId="0" applyNumberFormat="1" applyFill="1" applyBorder="1" applyAlignment="1">
      <alignment horizontal="left"/>
    </xf>
    <xf numFmtId="166" fontId="0" fillId="2" borderId="7" xfId="0" applyNumberFormat="1" applyFill="1" applyBorder="1" applyAlignment="1">
      <alignment horizontal="left"/>
    </xf>
    <xf numFmtId="166" fontId="0" fillId="3" borderId="9" xfId="0" applyNumberFormat="1" applyFill="1" applyBorder="1" applyAlignment="1">
      <alignment horizontal="left"/>
    </xf>
    <xf numFmtId="166" fontId="0" fillId="5" borderId="7" xfId="0" applyNumberFormat="1" applyFill="1" applyBorder="1"/>
    <xf numFmtId="166" fontId="0" fillId="11" borderId="7" xfId="0" applyNumberFormat="1" applyFill="1" applyBorder="1"/>
    <xf numFmtId="0" fontId="0" fillId="2" borderId="2" xfId="0" applyFill="1" applyBorder="1" applyAlignment="1">
      <alignment vertical="center"/>
    </xf>
    <xf numFmtId="166" fontId="0" fillId="2" borderId="7" xfId="0" applyNumberFormat="1" applyFill="1" applyBorder="1" applyAlignment="1">
      <alignment vertical="center"/>
    </xf>
    <xf numFmtId="166" fontId="0" fillId="2" borderId="7" xfId="0" applyNumberFormat="1" applyFill="1" applyBorder="1" applyAlignment="1">
      <alignment horizontal="left" vertical="center"/>
    </xf>
    <xf numFmtId="166" fontId="11" fillId="3" borderId="18" xfId="0" applyNumberFormat="1" applyFont="1" applyFill="1" applyBorder="1" applyAlignment="1">
      <alignment horizontal="right"/>
    </xf>
    <xf numFmtId="166" fontId="11" fillId="3" borderId="20" xfId="0" applyNumberFormat="1" applyFont="1" applyFill="1" applyBorder="1" applyAlignment="1">
      <alignment horizontal="right"/>
    </xf>
    <xf numFmtId="166" fontId="11" fillId="5" borderId="18" xfId="0" applyNumberFormat="1" applyFont="1" applyFill="1" applyBorder="1" applyAlignment="1">
      <alignment horizontal="right"/>
    </xf>
    <xf numFmtId="166" fontId="12" fillId="5" borderId="21" xfId="0" applyNumberFormat="1" applyFont="1" applyFill="1" applyBorder="1" applyAlignment="1">
      <alignment horizontal="right"/>
    </xf>
    <xf numFmtId="166" fontId="11" fillId="5" borderId="21" xfId="0" applyNumberFormat="1" applyFont="1" applyFill="1" applyBorder="1" applyAlignment="1">
      <alignment horizontal="right"/>
    </xf>
    <xf numFmtId="166" fontId="16" fillId="5" borderId="20" xfId="0" applyNumberFormat="1" applyFont="1" applyFill="1" applyBorder="1" applyAlignment="1">
      <alignment horizontal="right"/>
    </xf>
    <xf numFmtId="166" fontId="13" fillId="7" borderId="19" xfId="0" applyNumberFormat="1" applyFont="1" applyFill="1" applyBorder="1"/>
    <xf numFmtId="166" fontId="11" fillId="2" borderId="21" xfId="0" applyNumberFormat="1" applyFont="1" applyFill="1" applyBorder="1"/>
    <xf numFmtId="166" fontId="11" fillId="2" borderId="20" xfId="0" applyNumberFormat="1" applyFont="1" applyFill="1" applyBorder="1"/>
    <xf numFmtId="166" fontId="0" fillId="3" borderId="22" xfId="0" applyNumberFormat="1" applyFill="1" applyBorder="1" applyAlignment="1">
      <alignment horizontal="right"/>
    </xf>
    <xf numFmtId="166" fontId="0" fillId="3" borderId="24" xfId="0" applyNumberFormat="1" applyFill="1" applyBorder="1" applyAlignment="1">
      <alignment horizontal="right"/>
    </xf>
    <xf numFmtId="166" fontId="0" fillId="5" borderId="22" xfId="0" applyNumberFormat="1" applyFill="1" applyBorder="1" applyAlignment="1">
      <alignment horizontal="right"/>
    </xf>
    <xf numFmtId="166" fontId="1" fillId="5" borderId="25" xfId="0" applyNumberFormat="1" applyFont="1" applyFill="1" applyBorder="1" applyAlignment="1">
      <alignment horizontal="right"/>
    </xf>
    <xf numFmtId="166" fontId="0" fillId="5" borderId="25" xfId="0" applyNumberFormat="1" applyFill="1" applyBorder="1" applyAlignment="1">
      <alignment horizontal="right"/>
    </xf>
    <xf numFmtId="166" fontId="16" fillId="5" borderId="24" xfId="0" applyNumberFormat="1" applyFont="1" applyFill="1" applyBorder="1" applyAlignment="1">
      <alignment horizontal="right"/>
    </xf>
    <xf numFmtId="166" fontId="0" fillId="2" borderId="23" xfId="0" applyNumberFormat="1" applyFill="1" applyBorder="1"/>
    <xf numFmtId="166" fontId="0" fillId="2" borderId="25" xfId="0" applyNumberFormat="1" applyFill="1" applyBorder="1"/>
    <xf numFmtId="166" fontId="0" fillId="2" borderId="24" xfId="0" applyNumberFormat="1" applyFill="1" applyBorder="1"/>
    <xf numFmtId="166" fontId="11" fillId="3" borderId="22" xfId="0" applyNumberFormat="1" applyFont="1" applyFill="1" applyBorder="1" applyAlignment="1">
      <alignment horizontal="right"/>
    </xf>
    <xf numFmtId="166" fontId="11" fillId="3" borderId="28" xfId="0" applyNumberFormat="1" applyFont="1" applyFill="1" applyBorder="1" applyAlignment="1">
      <alignment horizontal="right"/>
    </xf>
    <xf numFmtId="166" fontId="11" fillId="5" borderId="29" xfId="0" applyNumberFormat="1" applyFont="1" applyFill="1" applyBorder="1" applyAlignment="1">
      <alignment horizontal="right"/>
    </xf>
    <xf numFmtId="166" fontId="14" fillId="14" borderId="27" xfId="0" applyNumberFormat="1" applyFont="1" applyFill="1" applyBorder="1"/>
    <xf numFmtId="166" fontId="11" fillId="2" borderId="29" xfId="0" applyNumberFormat="1" applyFont="1" applyFill="1" applyBorder="1"/>
    <xf numFmtId="166" fontId="11" fillId="2" borderId="28" xfId="0" applyNumberFormat="1" applyFont="1" applyFill="1" applyBorder="1"/>
    <xf numFmtId="166" fontId="13" fillId="4" borderId="1" xfId="0" applyNumberFormat="1" applyFont="1" applyFill="1" applyBorder="1"/>
    <xf numFmtId="166" fontId="15" fillId="4" borderId="1" xfId="0" applyNumberFormat="1" applyFont="1" applyFill="1" applyBorder="1"/>
    <xf numFmtId="166" fontId="13" fillId="4" borderId="9" xfId="0" applyNumberFormat="1" applyFont="1" applyFill="1" applyBorder="1"/>
    <xf numFmtId="166" fontId="0" fillId="15" borderId="13" xfId="0" applyNumberFormat="1" applyFill="1" applyBorder="1" applyAlignment="1">
      <alignment horizontal="right"/>
    </xf>
    <xf numFmtId="166" fontId="6" fillId="15" borderId="13" xfId="0" applyNumberFormat="1" applyFont="1" applyFill="1" applyBorder="1" applyAlignment="1">
      <alignment horizontal="right"/>
    </xf>
    <xf numFmtId="166" fontId="0" fillId="15" borderId="14" xfId="0" applyNumberFormat="1" applyFill="1" applyBorder="1" applyAlignment="1">
      <alignment horizontal="right"/>
    </xf>
    <xf numFmtId="166" fontId="0" fillId="2" borderId="13" xfId="0" applyNumberFormat="1" applyFill="1" applyBorder="1" applyAlignment="1">
      <alignment horizontal="right"/>
    </xf>
    <xf numFmtId="166" fontId="6" fillId="12" borderId="13" xfId="0" applyNumberFormat="1" applyFont="1" applyFill="1" applyBorder="1" applyAlignment="1">
      <alignment horizontal="right"/>
    </xf>
    <xf numFmtId="166" fontId="0" fillId="12" borderId="13" xfId="0" applyNumberFormat="1" applyFill="1" applyBorder="1" applyAlignment="1">
      <alignment horizontal="right"/>
    </xf>
    <xf numFmtId="166" fontId="0" fillId="12" borderId="14" xfId="0" applyNumberFormat="1" applyFill="1" applyBorder="1" applyAlignment="1">
      <alignment horizontal="right"/>
    </xf>
    <xf numFmtId="0" fontId="3" fillId="10" borderId="15" xfId="0" applyFont="1" applyFill="1" applyBorder="1" applyAlignment="1">
      <alignment horizontal="center"/>
    </xf>
    <xf numFmtId="0" fontId="0" fillId="13" borderId="16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13" borderId="17" xfId="0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28575</xdr:rowOff>
    </xdr:from>
    <xdr:to>
      <xdr:col>14</xdr:col>
      <xdr:colOff>534656</xdr:colOff>
      <xdr:row>4</xdr:row>
      <xdr:rowOff>19050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8814" y="95250"/>
          <a:ext cx="534656" cy="561975"/>
        </a:xfrm>
        <a:prstGeom prst="rect">
          <a:avLst/>
        </a:prstGeom>
      </xdr:spPr>
    </xdr:pic>
    <xdr:clientData/>
  </xdr:twoCellAnchor>
  <xdr:twoCellAnchor>
    <xdr:from>
      <xdr:col>9</xdr:col>
      <xdr:colOff>57150</xdr:colOff>
      <xdr:row>21</xdr:row>
      <xdr:rowOff>28575</xdr:rowOff>
    </xdr:from>
    <xdr:to>
      <xdr:col>9</xdr:col>
      <xdr:colOff>600075</xdr:colOff>
      <xdr:row>26</xdr:row>
      <xdr:rowOff>171450</xdr:rowOff>
    </xdr:to>
    <xdr:sp macro="" textlink="">
      <xdr:nvSpPr>
        <xdr:cNvPr id="3" name="Arrow: Curved Left 2">
          <a:extLst>
            <a:ext uri="{FF2B5EF4-FFF2-40B4-BE49-F238E27FC236}">
              <a16:creationId xmlns:a16="http://schemas.microsoft.com/office/drawing/2014/main" id="{50A6FB46-C9B9-40AE-9439-92FB48A6D7A1}"/>
            </a:ext>
          </a:extLst>
        </xdr:cNvPr>
        <xdr:cNvSpPr/>
      </xdr:nvSpPr>
      <xdr:spPr>
        <a:xfrm>
          <a:off x="13401675" y="4591050"/>
          <a:ext cx="542925" cy="1133475"/>
        </a:xfrm>
        <a:prstGeom prst="curved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16</xdr:col>
      <xdr:colOff>247650</xdr:colOff>
      <xdr:row>7</xdr:row>
      <xdr:rowOff>276225</xdr:rowOff>
    </xdr:from>
    <xdr:to>
      <xdr:col>20</xdr:col>
      <xdr:colOff>41017</xdr:colOff>
      <xdr:row>10</xdr:row>
      <xdr:rowOff>333375</xdr:rowOff>
    </xdr:to>
    <xdr:pic>
      <xdr:nvPicPr>
        <xdr:cNvPr id="8" name="Picture 7" descr="Čistá současná hodnota">
          <a:extLst>
            <a:ext uri="{FF2B5EF4-FFF2-40B4-BE49-F238E27FC236}">
              <a16:creationId xmlns:a16="http://schemas.microsoft.com/office/drawing/2014/main" id="{9942B3B7-2004-4315-B26E-A08A3B467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6425" y="1447800"/>
          <a:ext cx="24765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942974</xdr:colOff>
      <xdr:row>6</xdr:row>
      <xdr:rowOff>304800</xdr:rowOff>
    </xdr:from>
    <xdr:to>
      <xdr:col>15</xdr:col>
      <xdr:colOff>48216</xdr:colOff>
      <xdr:row>9</xdr:row>
      <xdr:rowOff>196907</xdr:rowOff>
    </xdr:to>
    <xdr:pic>
      <xdr:nvPicPr>
        <xdr:cNvPr id="6" name="Picture 5" descr="Vnitřní výnosové procento">
          <a:extLst>
            <a:ext uri="{FF2B5EF4-FFF2-40B4-BE49-F238E27FC236}">
              <a16:creationId xmlns:a16="http://schemas.microsoft.com/office/drawing/2014/main" id="{BA17E19D-2AAB-4A9D-9BAA-560BEBEA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6424" y="1133475"/>
          <a:ext cx="2047875" cy="920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152400</xdr:colOff>
      <xdr:row>9</xdr:row>
      <xdr:rowOff>123825</xdr:rowOff>
    </xdr:from>
    <xdr:to>
      <xdr:col>15</xdr:col>
      <xdr:colOff>1210266</xdr:colOff>
      <xdr:row>11</xdr:row>
      <xdr:rowOff>254736</xdr:rowOff>
    </xdr:to>
    <xdr:pic>
      <xdr:nvPicPr>
        <xdr:cNvPr id="7" name="Picture 6" descr="Vnitřní výnosové procento - lineární interpolace">
          <a:extLst>
            <a:ext uri="{FF2B5EF4-FFF2-40B4-BE49-F238E27FC236}">
              <a16:creationId xmlns:a16="http://schemas.microsoft.com/office/drawing/2014/main" id="{3480A6E3-1895-4133-8D2C-6589CDD1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1981200"/>
          <a:ext cx="4000499" cy="81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20053</xdr:colOff>
      <xdr:row>0</xdr:row>
      <xdr:rowOff>0</xdr:rowOff>
    </xdr:from>
    <xdr:to>
      <xdr:col>2</xdr:col>
      <xdr:colOff>381450</xdr:colOff>
      <xdr:row>4</xdr:row>
      <xdr:rowOff>55675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348DD3-3122-38FA-21AE-4472B9BCA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421" y="0"/>
          <a:ext cx="2136055" cy="697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3"/>
  <sheetViews>
    <sheetView tabSelected="1" zoomScale="95" zoomScaleNormal="95" workbookViewId="0">
      <selection activeCell="B7" sqref="B7:I13"/>
    </sheetView>
  </sheetViews>
  <sheetFormatPr defaultRowHeight="15" x14ac:dyDescent="0.25"/>
  <cols>
    <col min="1" max="1" width="2.140625" customWidth="1"/>
    <col min="2" max="2" width="26.5703125" bestFit="1" customWidth="1"/>
    <col min="3" max="3" width="13" customWidth="1"/>
    <col min="4" max="4" width="21.42578125" bestFit="1" customWidth="1"/>
    <col min="5" max="5" width="32" customWidth="1"/>
    <col min="6" max="6" width="15.5703125" customWidth="1"/>
    <col min="7" max="7" width="13.140625" style="1" customWidth="1"/>
    <col min="8" max="8" width="34.5703125" customWidth="1"/>
    <col min="9" max="9" width="19.5703125" customWidth="1"/>
    <col min="10" max="10" width="11.42578125" style="1" bestFit="1" customWidth="1"/>
    <col min="11" max="11" width="11.42578125" style="1" customWidth="1"/>
    <col min="12" max="12" width="4.28515625" bestFit="1" customWidth="1"/>
    <col min="13" max="14" width="14.42578125" bestFit="1" customWidth="1"/>
    <col min="15" max="15" width="15.140625" bestFit="1" customWidth="1"/>
    <col min="16" max="16" width="26" bestFit="1" customWidth="1"/>
    <col min="17" max="17" width="12.42578125" bestFit="1" customWidth="1"/>
    <col min="18" max="18" width="18" hidden="1" customWidth="1"/>
    <col min="19" max="19" width="14.42578125" bestFit="1" customWidth="1"/>
    <col min="20" max="20" width="13.28515625" customWidth="1"/>
    <col min="21" max="21" width="14.42578125" style="1" bestFit="1" customWidth="1"/>
    <col min="22" max="22" width="13.28515625" bestFit="1" customWidth="1"/>
  </cols>
  <sheetData>
    <row r="1" spans="1:27" ht="5.25" customHeight="1" x14ac:dyDescent="0.25">
      <c r="A1" s="1"/>
      <c r="B1" s="1"/>
      <c r="C1" s="1"/>
      <c r="D1" s="1"/>
      <c r="E1" s="1"/>
      <c r="F1" s="1"/>
      <c r="H1" s="1"/>
      <c r="I1" s="1"/>
      <c r="L1" s="1"/>
      <c r="M1" s="1"/>
      <c r="N1" s="1"/>
      <c r="O1" s="1"/>
      <c r="P1" s="1"/>
      <c r="Q1" s="1"/>
      <c r="R1" s="1"/>
      <c r="S1" s="1"/>
      <c r="T1" s="1"/>
      <c r="V1" s="1"/>
      <c r="W1" s="1"/>
      <c r="X1" s="1"/>
      <c r="Y1" s="1"/>
      <c r="Z1" s="1"/>
      <c r="AA1" s="1"/>
    </row>
    <row r="2" spans="1:27" ht="15" customHeight="1" x14ac:dyDescent="0.25">
      <c r="A2" s="1"/>
      <c r="B2" s="1"/>
      <c r="C2" s="1"/>
      <c r="D2" s="1"/>
      <c r="E2" s="1"/>
      <c r="F2" s="106" t="s">
        <v>50</v>
      </c>
      <c r="G2" s="106"/>
      <c r="H2" s="106"/>
      <c r="I2" s="106"/>
      <c r="J2" s="106"/>
      <c r="K2" s="106"/>
      <c r="L2" s="106"/>
      <c r="M2" s="106"/>
      <c r="N2" s="106"/>
      <c r="O2" s="1"/>
      <c r="P2" s="1"/>
      <c r="Q2" s="1"/>
      <c r="R2" s="1"/>
      <c r="S2" s="1"/>
      <c r="T2" s="1"/>
      <c r="V2" s="1"/>
      <c r="W2" s="1"/>
      <c r="X2" s="1"/>
      <c r="Y2" s="1"/>
      <c r="Z2" s="1"/>
      <c r="AA2" s="1"/>
    </row>
    <row r="3" spans="1:27" ht="15" customHeight="1" x14ac:dyDescent="0.25">
      <c r="A3" s="1"/>
      <c r="B3" s="1"/>
      <c r="C3" s="1"/>
      <c r="D3" s="1"/>
      <c r="E3" s="1"/>
      <c r="F3" s="106"/>
      <c r="G3" s="106"/>
      <c r="H3" s="106"/>
      <c r="I3" s="106"/>
      <c r="J3" s="106"/>
      <c r="K3" s="106"/>
      <c r="L3" s="106"/>
      <c r="M3" s="106"/>
      <c r="N3" s="106"/>
      <c r="O3" s="1"/>
      <c r="P3" s="1"/>
      <c r="Q3" s="1"/>
      <c r="R3" s="1"/>
      <c r="S3" s="1"/>
      <c r="T3" s="1"/>
      <c r="V3" s="1"/>
      <c r="W3" s="1"/>
      <c r="X3" s="1"/>
      <c r="Y3" s="1"/>
      <c r="Z3" s="1"/>
      <c r="AA3" s="1"/>
    </row>
    <row r="4" spans="1:27" ht="15" customHeight="1" x14ac:dyDescent="0.25">
      <c r="A4" s="1"/>
      <c r="B4" s="1"/>
      <c r="C4" s="1"/>
      <c r="D4" s="1"/>
      <c r="E4" s="1"/>
      <c r="F4" s="106"/>
      <c r="G4" s="106"/>
      <c r="H4" s="106"/>
      <c r="I4" s="106"/>
      <c r="J4" s="106"/>
      <c r="K4" s="106"/>
      <c r="L4" s="106"/>
      <c r="M4" s="106"/>
      <c r="N4" s="106"/>
      <c r="O4" s="1"/>
      <c r="P4" s="1"/>
      <c r="Q4" s="1"/>
      <c r="R4" s="1"/>
      <c r="S4" s="1"/>
      <c r="T4" s="1"/>
      <c r="V4" s="1"/>
      <c r="W4" s="1"/>
      <c r="X4" s="1"/>
      <c r="Y4" s="1"/>
      <c r="Z4" s="1"/>
      <c r="AA4" s="1"/>
    </row>
    <row r="5" spans="1:27" ht="7.5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V5" s="1"/>
      <c r="W5" s="1"/>
      <c r="X5" s="1"/>
      <c r="Y5" s="1"/>
      <c r="Z5" s="1"/>
      <c r="AA5" s="1"/>
    </row>
    <row r="6" spans="1:27" ht="7.5" customHeight="1" x14ac:dyDescent="0.25">
      <c r="A6" s="1"/>
      <c r="B6" s="1"/>
      <c r="C6" s="1"/>
      <c r="D6" s="1"/>
      <c r="E6" s="1"/>
      <c r="F6" s="1"/>
      <c r="H6" s="1"/>
      <c r="I6" s="1"/>
      <c r="L6" s="1"/>
      <c r="M6" s="1"/>
      <c r="N6" s="1"/>
      <c r="O6" s="1"/>
      <c r="P6" s="1"/>
      <c r="Q6" s="1"/>
      <c r="R6" s="1"/>
      <c r="S6" s="1"/>
      <c r="T6" s="1"/>
      <c r="V6" s="1"/>
      <c r="W6" s="1"/>
      <c r="X6" s="1"/>
      <c r="Y6" s="1"/>
      <c r="Z6" s="1"/>
      <c r="AA6" s="1"/>
    </row>
    <row r="7" spans="1:27" ht="27" customHeight="1" x14ac:dyDescent="0.25">
      <c r="A7" s="1"/>
      <c r="B7" s="113" t="s">
        <v>16</v>
      </c>
      <c r="C7" s="114"/>
      <c r="D7" s="114"/>
      <c r="E7" s="114"/>
      <c r="F7" s="114"/>
      <c r="G7" s="114"/>
      <c r="H7" s="114"/>
      <c r="I7" s="114"/>
      <c r="L7" s="1"/>
      <c r="M7" s="1"/>
      <c r="N7" s="1"/>
      <c r="O7" s="1"/>
      <c r="P7" s="1"/>
      <c r="Q7" s="1"/>
      <c r="R7" s="1"/>
      <c r="S7" s="1"/>
      <c r="T7" s="1"/>
      <c r="V7" s="1"/>
      <c r="W7" s="1"/>
      <c r="X7" s="1"/>
      <c r="Y7" s="1"/>
      <c r="Z7" s="1"/>
      <c r="AA7" s="1"/>
    </row>
    <row r="8" spans="1:27" ht="27" customHeight="1" x14ac:dyDescent="0.25">
      <c r="A8" s="1"/>
      <c r="B8" s="115"/>
      <c r="C8" s="114"/>
      <c r="D8" s="114"/>
      <c r="E8" s="114"/>
      <c r="F8" s="114"/>
      <c r="G8" s="114"/>
      <c r="H8" s="114"/>
      <c r="I8" s="114"/>
      <c r="L8" s="1"/>
      <c r="M8" s="1"/>
      <c r="N8" s="1"/>
      <c r="O8" s="1"/>
      <c r="P8" s="1"/>
      <c r="Q8" s="1"/>
      <c r="R8" s="1"/>
      <c r="S8" s="1"/>
      <c r="T8" s="1"/>
      <c r="V8" s="1"/>
      <c r="W8" s="1"/>
      <c r="X8" s="1"/>
      <c r="Y8" s="1"/>
      <c r="Z8" s="1"/>
      <c r="AA8" s="1"/>
    </row>
    <row r="9" spans="1:27" ht="27" customHeight="1" x14ac:dyDescent="0.25">
      <c r="A9" s="1"/>
      <c r="B9" s="115"/>
      <c r="C9" s="114"/>
      <c r="D9" s="114"/>
      <c r="E9" s="114"/>
      <c r="F9" s="114"/>
      <c r="G9" s="114"/>
      <c r="H9" s="114"/>
      <c r="I9" s="114"/>
      <c r="L9" s="1"/>
      <c r="O9" s="1"/>
      <c r="P9" s="1"/>
      <c r="Q9" s="1"/>
      <c r="R9" s="1"/>
      <c r="S9" s="1"/>
      <c r="T9" s="1"/>
      <c r="V9" s="1"/>
      <c r="W9" s="1"/>
      <c r="X9" s="1"/>
      <c r="Y9" s="1"/>
      <c r="Z9" s="1"/>
      <c r="AA9" s="1"/>
    </row>
    <row r="10" spans="1:27" ht="27" customHeight="1" x14ac:dyDescent="0.25">
      <c r="A10" s="1"/>
      <c r="B10" s="115"/>
      <c r="C10" s="114"/>
      <c r="D10" s="114"/>
      <c r="E10" s="114"/>
      <c r="F10" s="114"/>
      <c r="G10" s="114"/>
      <c r="H10" s="114"/>
      <c r="I10" s="114"/>
      <c r="L10" s="1"/>
      <c r="M10" s="1"/>
      <c r="N10" s="1"/>
      <c r="O10" s="1"/>
      <c r="P10" s="1"/>
      <c r="Q10" s="1"/>
      <c r="R10" s="1"/>
      <c r="S10" s="1"/>
      <c r="T10" s="1"/>
      <c r="V10" s="1"/>
      <c r="W10" s="1"/>
      <c r="X10" s="1"/>
      <c r="Y10" s="1"/>
      <c r="Z10" s="1"/>
      <c r="AA10" s="1"/>
    </row>
    <row r="11" spans="1:27" ht="27" customHeight="1" x14ac:dyDescent="0.25">
      <c r="A11" s="1"/>
      <c r="B11" s="115"/>
      <c r="C11" s="114"/>
      <c r="D11" s="114"/>
      <c r="E11" s="114"/>
      <c r="F11" s="114"/>
      <c r="G11" s="114"/>
      <c r="H11" s="114"/>
      <c r="I11" s="114"/>
      <c r="L11" s="1"/>
      <c r="M11" s="1"/>
      <c r="N11" s="1"/>
      <c r="O11" s="1"/>
      <c r="P11" s="1"/>
      <c r="Q11" s="1"/>
      <c r="R11" s="1"/>
      <c r="S11" s="1"/>
      <c r="T11" s="1"/>
      <c r="V11" s="1"/>
      <c r="W11" s="1"/>
      <c r="X11" s="1"/>
      <c r="Y11" s="1"/>
      <c r="Z11" s="1"/>
      <c r="AA11" s="1"/>
    </row>
    <row r="12" spans="1:27" ht="27" customHeight="1" x14ac:dyDescent="0.25">
      <c r="A12" s="1"/>
      <c r="B12" s="115"/>
      <c r="C12" s="114"/>
      <c r="D12" s="114"/>
      <c r="E12" s="114"/>
      <c r="F12" s="114"/>
      <c r="G12" s="114"/>
      <c r="H12" s="114"/>
      <c r="I12" s="114"/>
      <c r="L12" s="1"/>
      <c r="M12" s="1"/>
      <c r="O12" s="1"/>
      <c r="P12" s="1"/>
      <c r="Q12" s="1"/>
      <c r="R12" s="1"/>
      <c r="S12" s="1"/>
      <c r="T12" s="1"/>
      <c r="V12" s="1"/>
      <c r="W12" s="1"/>
      <c r="X12" s="1"/>
      <c r="Y12" s="1"/>
      <c r="Z12" s="1"/>
      <c r="AA12" s="1"/>
    </row>
    <row r="13" spans="1:27" ht="140.25" customHeight="1" x14ac:dyDescent="0.25">
      <c r="A13" s="1"/>
      <c r="B13" s="115"/>
      <c r="C13" s="114"/>
      <c r="D13" s="114"/>
      <c r="E13" s="114"/>
      <c r="F13" s="114"/>
      <c r="G13" s="114"/>
      <c r="H13" s="114"/>
      <c r="I13" s="114"/>
      <c r="L13" s="1"/>
      <c r="M13" s="1"/>
      <c r="P13" s="56"/>
      <c r="Q13" s="1"/>
      <c r="R13" s="1"/>
      <c r="S13" s="1"/>
      <c r="T13" s="1"/>
      <c r="V13" s="1"/>
      <c r="W13" s="1"/>
      <c r="X13" s="1"/>
      <c r="Y13" s="1"/>
      <c r="Z13" s="1"/>
      <c r="AA13" s="1"/>
    </row>
    <row r="14" spans="1:27" x14ac:dyDescent="0.25">
      <c r="A14" s="1"/>
      <c r="B14" s="1"/>
      <c r="C14" s="1"/>
      <c r="D14" s="1"/>
      <c r="E14" s="1"/>
      <c r="F14" s="1"/>
      <c r="H14" s="1"/>
      <c r="I14" s="1"/>
      <c r="L14" s="1"/>
      <c r="M14" s="1"/>
      <c r="N14" s="1"/>
      <c r="Q14" s="1"/>
      <c r="R14" s="1"/>
      <c r="S14" s="1"/>
      <c r="T14" s="51" t="s">
        <v>4</v>
      </c>
      <c r="U14" s="52" t="s">
        <v>5</v>
      </c>
      <c r="V14" s="1"/>
      <c r="W14" s="1"/>
      <c r="X14" s="1"/>
      <c r="Y14" s="1"/>
      <c r="Z14" s="1"/>
      <c r="AA14" s="1"/>
    </row>
    <row r="15" spans="1:27" ht="15" customHeight="1" x14ac:dyDescent="0.25">
      <c r="A15" s="1"/>
      <c r="B15" s="12" t="s">
        <v>6</v>
      </c>
      <c r="C15" s="13"/>
      <c r="D15" s="1"/>
      <c r="E15" s="8" t="s">
        <v>24</v>
      </c>
      <c r="F15" s="9"/>
      <c r="G15" s="28"/>
      <c r="H15" s="20" t="s">
        <v>23</v>
      </c>
      <c r="I15" s="21"/>
      <c r="L15" s="1"/>
      <c r="M15" s="1"/>
      <c r="N15" s="1"/>
      <c r="O15" s="57" t="s">
        <v>3</v>
      </c>
      <c r="P15" s="58">
        <f>T15+((T49/(T49-U49))*(U15-T15))</f>
        <v>4.8558554249689662E-2</v>
      </c>
      <c r="Q15" s="1"/>
      <c r="R15" s="1"/>
      <c r="S15" s="1"/>
      <c r="T15" s="53">
        <v>0.06</v>
      </c>
      <c r="U15" s="54">
        <v>0.03</v>
      </c>
      <c r="W15" s="1"/>
      <c r="X15" s="1"/>
      <c r="Y15" s="1"/>
      <c r="Z15" s="1"/>
      <c r="AA15" s="1"/>
    </row>
    <row r="16" spans="1:27" x14ac:dyDescent="0.25">
      <c r="A16" s="1"/>
      <c r="B16" s="14" t="s">
        <v>7</v>
      </c>
      <c r="C16" s="59">
        <v>3000000</v>
      </c>
      <c r="D16" s="1"/>
      <c r="E16" s="10" t="s">
        <v>17</v>
      </c>
      <c r="F16" s="61">
        <v>12000</v>
      </c>
      <c r="G16" s="28"/>
      <c r="H16" s="22" t="s">
        <v>22</v>
      </c>
      <c r="I16" s="64">
        <v>500</v>
      </c>
      <c r="L16" s="116" t="s">
        <v>14</v>
      </c>
      <c r="M16" s="108" t="s">
        <v>15</v>
      </c>
      <c r="N16" s="109"/>
      <c r="O16" s="108" t="s">
        <v>40</v>
      </c>
      <c r="P16" s="112"/>
      <c r="Q16" s="112"/>
      <c r="R16" s="109"/>
      <c r="S16" s="110" t="s">
        <v>0</v>
      </c>
      <c r="T16" s="104" t="s">
        <v>1</v>
      </c>
      <c r="U16" s="104" t="s">
        <v>2</v>
      </c>
      <c r="W16" s="1"/>
      <c r="X16" s="1"/>
      <c r="Y16" s="1"/>
      <c r="Z16" s="1"/>
      <c r="AA16" s="1"/>
    </row>
    <row r="17" spans="1:27" s="7" customFormat="1" ht="21.75" customHeight="1" x14ac:dyDescent="0.25">
      <c r="A17" s="5"/>
      <c r="B17" s="66" t="s">
        <v>8</v>
      </c>
      <c r="C17" s="67">
        <f>C16*0.8</f>
        <v>2400000</v>
      </c>
      <c r="D17" s="5"/>
      <c r="E17" s="66" t="s">
        <v>18</v>
      </c>
      <c r="F17" s="68">
        <v>13500</v>
      </c>
      <c r="G17" s="28"/>
      <c r="H17" s="66" t="s">
        <v>25</v>
      </c>
      <c r="I17" s="67">
        <v>1300</v>
      </c>
      <c r="J17" s="5"/>
      <c r="K17" s="5"/>
      <c r="L17" s="117"/>
      <c r="M17" s="55" t="s">
        <v>36</v>
      </c>
      <c r="N17" s="38" t="s">
        <v>37</v>
      </c>
      <c r="O17" s="37" t="s">
        <v>38</v>
      </c>
      <c r="P17" s="39" t="s">
        <v>39</v>
      </c>
      <c r="Q17" s="43" t="s">
        <v>41</v>
      </c>
      <c r="R17" s="44" t="s">
        <v>42</v>
      </c>
      <c r="S17" s="111"/>
      <c r="T17" s="105"/>
      <c r="U17" s="107"/>
      <c r="W17" s="5"/>
      <c r="X17" s="5"/>
      <c r="Y17" s="5"/>
      <c r="Z17" s="5"/>
      <c r="AA17" s="5"/>
    </row>
    <row r="18" spans="1:27" ht="15.75" x14ac:dyDescent="0.25">
      <c r="A18" s="1"/>
      <c r="B18" s="14" t="s">
        <v>9</v>
      </c>
      <c r="C18" s="15">
        <v>30</v>
      </c>
      <c r="D18" s="1"/>
      <c r="E18" s="10" t="s">
        <v>19</v>
      </c>
      <c r="F18" s="61">
        <v>15000</v>
      </c>
      <c r="G18" s="28"/>
      <c r="H18" s="22" t="s">
        <v>51</v>
      </c>
      <c r="I18" s="64">
        <v>1500</v>
      </c>
      <c r="L18" s="46">
        <v>0</v>
      </c>
      <c r="M18" s="69"/>
      <c r="N18" s="70"/>
      <c r="O18" s="71">
        <v>-600000</v>
      </c>
      <c r="P18" s="72"/>
      <c r="Q18" s="73"/>
      <c r="R18" s="74"/>
      <c r="S18" s="75">
        <v>-600000</v>
      </c>
      <c r="T18" s="76">
        <f t="shared" ref="T18:T48" si="0">S18/POWER(1+$T$15,L18)</f>
        <v>-600000</v>
      </c>
      <c r="U18" s="77">
        <f>S18/POWER(1+$U$15,L18)</f>
        <v>-600000</v>
      </c>
      <c r="W18" s="1"/>
      <c r="X18" s="1"/>
      <c r="Y18" s="1"/>
      <c r="Z18" s="1"/>
      <c r="AA18" s="1"/>
    </row>
    <row r="19" spans="1:27" x14ac:dyDescent="0.25">
      <c r="A19" s="1"/>
      <c r="B19" s="3" t="s">
        <v>10</v>
      </c>
      <c r="C19" s="16" t="s">
        <v>13</v>
      </c>
      <c r="D19" s="1"/>
      <c r="E19" s="3" t="s">
        <v>20</v>
      </c>
      <c r="F19" s="62"/>
      <c r="G19" s="28"/>
      <c r="H19" s="3" t="s">
        <v>26</v>
      </c>
      <c r="I19" s="60">
        <v>1500</v>
      </c>
      <c r="L19" s="47">
        <v>1</v>
      </c>
      <c r="M19" s="78">
        <f>IF(AND(L19&gt;=1,L19&lt;=10),$F$16*11.5,IF(AND(L19&gt;=11,L19&lt;=20),$F$17*11.5,IF(AND(L19&gt;=21,L19&lt;=30),$F$18*11.5,0)))</f>
        <v>138000</v>
      </c>
      <c r="N19" s="79"/>
      <c r="O19" s="80">
        <f>-SUM($I$16:$I$21)*12</f>
        <v>-176912.11523841324</v>
      </c>
      <c r="P19" s="81">
        <f>-(I25*$C$16+$I$27+$I$28+$I$29-SUMIFS($F$33:$F$393,$C$33:$C$393,L19))</f>
        <v>-111659.83150601899</v>
      </c>
      <c r="Q19" s="82">
        <f>IF(-0.15*(SUM(M19:N19)+P19)&gt;0,0,-0.15*(SUM(M19:N19)+P19))</f>
        <v>-3951.0252740971509</v>
      </c>
      <c r="R19" s="83">
        <f>-(M19-(M19*0.3))*15%-(N19*15%)</f>
        <v>-14490</v>
      </c>
      <c r="S19" s="84">
        <f t="shared" ref="S19:S48" si="1">SUM(M19:N19)+O19+Q19</f>
        <v>-42863.140512510392</v>
      </c>
      <c r="T19" s="85">
        <f t="shared" si="0"/>
        <v>-40436.925011802254</v>
      </c>
      <c r="U19" s="86">
        <f t="shared" ref="U19:U20" si="2">S19/POWER(1+$U$15,L19)</f>
        <v>-41614.699526709119</v>
      </c>
      <c r="W19" s="1"/>
      <c r="X19" s="1"/>
      <c r="Y19" s="1"/>
      <c r="Z19" s="1"/>
      <c r="AA19" s="1"/>
    </row>
    <row r="20" spans="1:27" x14ac:dyDescent="0.25">
      <c r="A20" s="1"/>
      <c r="B20" s="17" t="s">
        <v>11</v>
      </c>
      <c r="C20" s="18">
        <v>2.7E-2</v>
      </c>
      <c r="D20" s="1"/>
      <c r="E20" s="27" t="s">
        <v>21</v>
      </c>
      <c r="F20" s="63">
        <v>4000000</v>
      </c>
      <c r="G20" s="28"/>
      <c r="H20" s="22" t="s">
        <v>27</v>
      </c>
      <c r="I20" s="64">
        <f>-$E$34</f>
        <v>9734.3429365344364</v>
      </c>
      <c r="L20" s="47">
        <v>2</v>
      </c>
      <c r="M20" s="78">
        <f t="shared" ref="M20" si="3">IF(AND(L20&gt;=1,L20&lt;=10),$F$16*11.5,IF(AND(L20&gt;=11,L20&lt;=20),$F$17*11.5,IF(AND(L20&gt;=21,L20&lt;=30),$F$18*11.5,0)))</f>
        <v>138000</v>
      </c>
      <c r="N20" s="79"/>
      <c r="O20" s="80">
        <f t="shared" ref="O20:O48" si="4">-SUM($I$16:$I$21)*12</f>
        <v>-176912.11523841324</v>
      </c>
      <c r="P20" s="81">
        <f>-($I$26*$C$16+$I$27+$I$28+$I$29-SUMIFS($F$33:$F$393,$C$33:$C$393,L20))</f>
        <v>-170220.26698187197</v>
      </c>
      <c r="Q20" s="82">
        <f t="shared" ref="Q20" si="5">IF(-0.15*(SUM(M20:N20)+P20)&gt;0,0,-0.15*(SUM(M20:N20)+P20))</f>
        <v>0</v>
      </c>
      <c r="R20" s="83">
        <f t="shared" ref="R20" si="6">-(M20-(M20*0.3))*15%-(N20*15%)</f>
        <v>-14490</v>
      </c>
      <c r="S20" s="84">
        <f>SUM(M20:N20)+O20+Q20</f>
        <v>-38912.115238413244</v>
      </c>
      <c r="T20" s="85">
        <f>S20/POWER(1+$T$15,L20)</f>
        <v>-34631.644035611636</v>
      </c>
      <c r="U20" s="86">
        <f t="shared" si="2"/>
        <v>-36678.400639469553</v>
      </c>
      <c r="W20" s="1"/>
      <c r="X20" s="1"/>
      <c r="Y20" s="1"/>
      <c r="Z20" s="1"/>
      <c r="AA20" s="1"/>
    </row>
    <row r="21" spans="1:27" x14ac:dyDescent="0.25">
      <c r="A21" s="1"/>
      <c r="B21" s="11" t="s">
        <v>12</v>
      </c>
      <c r="C21" s="45">
        <v>2.5000000000000001E-2</v>
      </c>
      <c r="D21" s="1"/>
      <c r="E21" s="28"/>
      <c r="F21" s="28"/>
      <c r="G21" s="28"/>
      <c r="H21" s="22" t="s">
        <v>28</v>
      </c>
      <c r="I21" s="64">
        <f>2500/12</f>
        <v>208.33333333333334</v>
      </c>
      <c r="L21" s="47">
        <v>3</v>
      </c>
      <c r="M21" s="78">
        <f t="shared" ref="M21:M48" si="7">IF(AND(L21&gt;=1,L21&lt;=10),$F$16*11.5,IF(AND(L21&gt;=11,L21&lt;=20),$F$17*11.5,IF(AND(L21&gt;=21,L21&lt;=30),$F$18*11.5,0)))</f>
        <v>138000</v>
      </c>
      <c r="N21" s="79"/>
      <c r="O21" s="80">
        <f t="shared" si="4"/>
        <v>-176912.11523841324</v>
      </c>
      <c r="P21" s="81">
        <f t="shared" ref="P21:P48" si="8">-($I$26*$C$16+$I$27+$I$28+$I$29-SUMIFS($F$33:$F$393,$C$33:$C$393,L21))</f>
        <v>-168741.34959528892</v>
      </c>
      <c r="Q21" s="82">
        <f t="shared" ref="Q21:Q47" si="9">IF(-0.15*(SUM(M21:N21)+P21)&gt;0,0,-0.15*(SUM(M21:N21)+P21))</f>
        <v>0</v>
      </c>
      <c r="R21" s="83">
        <f t="shared" ref="R21:R47" si="10">-(M21-(M21*0.3))*15%-(N21*15%)</f>
        <v>-14490</v>
      </c>
      <c r="S21" s="84">
        <f t="shared" si="1"/>
        <v>-38912.115238413244</v>
      </c>
      <c r="T21" s="85">
        <f t="shared" si="0"/>
        <v>-32671.362297746826</v>
      </c>
      <c r="U21" s="86">
        <f t="shared" ref="U21:U48" si="11">S21/POWER(1+$U$15,L21)</f>
        <v>-35610.097708222864</v>
      </c>
      <c r="W21" s="1"/>
      <c r="X21" s="1"/>
      <c r="Y21" s="1"/>
      <c r="Z21" s="1"/>
      <c r="AA21" s="1"/>
    </row>
    <row r="22" spans="1:27" x14ac:dyDescent="0.25">
      <c r="A22" s="1"/>
      <c r="B22" s="1"/>
      <c r="C22" s="1"/>
      <c r="D22" s="1"/>
      <c r="E22" s="28"/>
      <c r="F22" s="28"/>
      <c r="G22" s="28"/>
      <c r="H22" s="11" t="s">
        <v>29</v>
      </c>
      <c r="I22" s="29">
        <v>0.15</v>
      </c>
      <c r="L22" s="47">
        <v>4</v>
      </c>
      <c r="M22" s="78">
        <f t="shared" si="7"/>
        <v>138000</v>
      </c>
      <c r="N22" s="79"/>
      <c r="O22" s="80">
        <f t="shared" si="4"/>
        <v>-176912.11523841324</v>
      </c>
      <c r="P22" s="81">
        <f t="shared" si="8"/>
        <v>-167222.00357109212</v>
      </c>
      <c r="Q22" s="82">
        <f t="shared" si="9"/>
        <v>0</v>
      </c>
      <c r="R22" s="83">
        <f t="shared" si="10"/>
        <v>-14490</v>
      </c>
      <c r="S22" s="84">
        <f t="shared" si="1"/>
        <v>-38912.115238413244</v>
      </c>
      <c r="T22" s="85">
        <f t="shared" si="0"/>
        <v>-30822.03990353474</v>
      </c>
      <c r="U22" s="86">
        <f t="shared" si="11"/>
        <v>-34572.910396332882</v>
      </c>
      <c r="W22" s="1"/>
      <c r="X22" s="1"/>
      <c r="Y22" s="1"/>
      <c r="Z22" s="1"/>
      <c r="AA22" s="1"/>
    </row>
    <row r="23" spans="1:27" x14ac:dyDescent="0.25">
      <c r="A23" s="1"/>
      <c r="B23" s="1"/>
      <c r="C23" s="1"/>
      <c r="D23" s="1"/>
      <c r="E23" s="28"/>
      <c r="F23" s="28"/>
      <c r="G23" s="28"/>
      <c r="H23" s="28"/>
      <c r="I23" s="1"/>
      <c r="L23" s="47">
        <v>5</v>
      </c>
      <c r="M23" s="78">
        <f t="shared" si="7"/>
        <v>138000</v>
      </c>
      <c r="N23" s="79"/>
      <c r="O23" s="80">
        <f t="shared" si="4"/>
        <v>-176912.11523841324</v>
      </c>
      <c r="P23" s="81">
        <f t="shared" si="8"/>
        <v>-165661.123726021</v>
      </c>
      <c r="Q23" s="82">
        <f t="shared" si="9"/>
        <v>0</v>
      </c>
      <c r="R23" s="83">
        <f t="shared" si="10"/>
        <v>-14490</v>
      </c>
      <c r="S23" s="84">
        <f t="shared" si="1"/>
        <v>-38912.115238413244</v>
      </c>
      <c r="T23" s="85">
        <f t="shared" si="0"/>
        <v>-29077.39613541013</v>
      </c>
      <c r="U23" s="86">
        <f t="shared" si="11"/>
        <v>-33565.932423624159</v>
      </c>
      <c r="W23" s="1"/>
      <c r="X23" s="1"/>
      <c r="Y23" s="1"/>
      <c r="Z23" s="1"/>
      <c r="AA23" s="1"/>
    </row>
    <row r="24" spans="1:27" ht="18" customHeight="1" x14ac:dyDescent="0.25">
      <c r="A24" s="1"/>
      <c r="B24" s="1"/>
      <c r="C24" s="1"/>
      <c r="D24" s="6"/>
      <c r="E24" s="28"/>
      <c r="F24" s="28"/>
      <c r="G24" s="28"/>
      <c r="H24" s="23" t="s">
        <v>30</v>
      </c>
      <c r="I24" s="24"/>
      <c r="L24" s="47">
        <v>6</v>
      </c>
      <c r="M24" s="78">
        <f t="shared" si="7"/>
        <v>138000</v>
      </c>
      <c r="N24" s="79"/>
      <c r="O24" s="80">
        <f t="shared" si="4"/>
        <v>-176912.11523841324</v>
      </c>
      <c r="P24" s="81">
        <f t="shared" si="8"/>
        <v>-164057.57466481411</v>
      </c>
      <c r="Q24" s="82">
        <f t="shared" si="9"/>
        <v>0</v>
      </c>
      <c r="R24" s="83">
        <f t="shared" si="10"/>
        <v>-14490</v>
      </c>
      <c r="S24" s="84">
        <f t="shared" si="1"/>
        <v>-38912.115238413244</v>
      </c>
      <c r="T24" s="85">
        <f t="shared" si="0"/>
        <v>-27431.505788122762</v>
      </c>
      <c r="U24" s="86">
        <f t="shared" si="11"/>
        <v>-32588.283906431217</v>
      </c>
      <c r="W24" s="1"/>
      <c r="X24" s="1"/>
      <c r="Y24" s="1"/>
      <c r="Z24" s="1"/>
      <c r="AA24" s="1"/>
    </row>
    <row r="25" spans="1:27" x14ac:dyDescent="0.25">
      <c r="A25" s="1"/>
      <c r="B25" s="1"/>
      <c r="C25" s="1"/>
      <c r="D25" s="4"/>
      <c r="F25" s="28"/>
      <c r="G25" s="28"/>
      <c r="H25" s="25" t="s">
        <v>31</v>
      </c>
      <c r="I25" s="26">
        <v>1.4E-2</v>
      </c>
      <c r="L25" s="47">
        <v>7</v>
      </c>
      <c r="M25" s="78">
        <f t="shared" si="7"/>
        <v>138000</v>
      </c>
      <c r="N25" s="79"/>
      <c r="O25" s="80">
        <f t="shared" si="4"/>
        <v>-176912.11523841324</v>
      </c>
      <c r="P25" s="81">
        <f t="shared" si="8"/>
        <v>-162410.18995431432</v>
      </c>
      <c r="Q25" s="82">
        <f t="shared" si="9"/>
        <v>0</v>
      </c>
      <c r="R25" s="83">
        <f t="shared" si="10"/>
        <v>-14490</v>
      </c>
      <c r="S25" s="84">
        <f t="shared" si="1"/>
        <v>-38912.115238413244</v>
      </c>
      <c r="T25" s="85">
        <f t="shared" si="0"/>
        <v>-25878.779045398831</v>
      </c>
      <c r="U25" s="86">
        <f t="shared" si="11"/>
        <v>-31639.11058876817</v>
      </c>
      <c r="W25" s="1"/>
      <c r="X25" s="1"/>
      <c r="Y25" s="1"/>
      <c r="Z25" s="1"/>
      <c r="AA25" s="1"/>
    </row>
    <row r="26" spans="1:27" ht="15" customHeight="1" x14ac:dyDescent="0.25">
      <c r="A26" s="1"/>
      <c r="B26" s="1"/>
      <c r="C26" s="1"/>
      <c r="D26" s="6"/>
      <c r="E26" s="1"/>
      <c r="F26" s="1"/>
      <c r="H26" s="3" t="s">
        <v>32</v>
      </c>
      <c r="I26" s="19">
        <v>3.4000000000000002E-2</v>
      </c>
      <c r="L26" s="47">
        <v>8</v>
      </c>
      <c r="M26" s="78">
        <f t="shared" si="7"/>
        <v>138000</v>
      </c>
      <c r="N26" s="79"/>
      <c r="O26" s="80">
        <f t="shared" si="4"/>
        <v>-176912.11523841324</v>
      </c>
      <c r="P26" s="81">
        <f t="shared" si="8"/>
        <v>-160717.77127499681</v>
      </c>
      <c r="Q26" s="82">
        <f t="shared" si="9"/>
        <v>0</v>
      </c>
      <c r="R26" s="83">
        <f t="shared" si="10"/>
        <v>-14490</v>
      </c>
      <c r="S26" s="84">
        <f t="shared" si="1"/>
        <v>-38912.115238413244</v>
      </c>
      <c r="T26" s="85">
        <f t="shared" si="0"/>
        <v>-24413.942495659277</v>
      </c>
      <c r="U26" s="86">
        <f t="shared" si="11"/>
        <v>-30717.58309589143</v>
      </c>
      <c r="W26" s="1"/>
      <c r="X26" s="1"/>
      <c r="Y26" s="1"/>
      <c r="Z26" s="1"/>
      <c r="AA26" s="1"/>
    </row>
    <row r="27" spans="1:27" s="7" customFormat="1" x14ac:dyDescent="0.25">
      <c r="A27" s="5"/>
      <c r="B27" s="5"/>
      <c r="C27" s="5"/>
      <c r="D27" s="5"/>
      <c r="E27" s="5"/>
      <c r="F27" s="5"/>
      <c r="G27" s="5"/>
      <c r="H27" s="25" t="s">
        <v>33</v>
      </c>
      <c r="I27" s="65">
        <v>4000</v>
      </c>
      <c r="J27" s="5"/>
      <c r="K27" s="5"/>
      <c r="L27" s="47">
        <v>9</v>
      </c>
      <c r="M27" s="78">
        <f t="shared" si="7"/>
        <v>138000</v>
      </c>
      <c r="N27" s="79"/>
      <c r="O27" s="80">
        <f t="shared" si="4"/>
        <v>-176912.11523841324</v>
      </c>
      <c r="P27" s="81">
        <f t="shared" si="8"/>
        <v>-158979.08754930302</v>
      </c>
      <c r="Q27" s="82">
        <f t="shared" si="9"/>
        <v>0</v>
      </c>
      <c r="R27" s="83">
        <f t="shared" si="10"/>
        <v>-14490</v>
      </c>
      <c r="S27" s="84">
        <f t="shared" si="1"/>
        <v>-38912.115238413244</v>
      </c>
      <c r="T27" s="85">
        <f t="shared" si="0"/>
        <v>-23032.021222320072</v>
      </c>
      <c r="U27" s="86">
        <f t="shared" si="11"/>
        <v>-29822.896209603332</v>
      </c>
      <c r="W27" s="5"/>
      <c r="X27" s="5"/>
      <c r="Y27" s="5"/>
      <c r="Z27" s="5"/>
      <c r="AA27" s="5"/>
    </row>
    <row r="28" spans="1:27" s="7" customFormat="1" x14ac:dyDescent="0.25">
      <c r="A28" s="5"/>
      <c r="B28" s="5"/>
      <c r="C28" s="5"/>
      <c r="D28" s="5"/>
      <c r="E28" s="5"/>
      <c r="F28" s="5"/>
      <c r="G28" s="5"/>
      <c r="H28" s="3" t="s">
        <v>25</v>
      </c>
      <c r="I28" s="60">
        <v>1300</v>
      </c>
      <c r="J28" s="5"/>
      <c r="K28" s="5"/>
      <c r="L28" s="47">
        <v>10</v>
      </c>
      <c r="M28" s="78">
        <f t="shared" si="7"/>
        <v>138000</v>
      </c>
      <c r="N28" s="79"/>
      <c r="O28" s="80">
        <f t="shared" si="4"/>
        <v>-176912.11523841324</v>
      </c>
      <c r="P28" s="81">
        <f t="shared" si="8"/>
        <v>-157192.87404614582</v>
      </c>
      <c r="Q28" s="82">
        <f t="shared" si="9"/>
        <v>0</v>
      </c>
      <c r="R28" s="83">
        <f t="shared" si="10"/>
        <v>-14490</v>
      </c>
      <c r="S28" s="84">
        <f t="shared" si="1"/>
        <v>-38912.115238413244</v>
      </c>
      <c r="T28" s="85">
        <f t="shared" si="0"/>
        <v>-21728.321907849124</v>
      </c>
      <c r="U28" s="86">
        <f t="shared" si="11"/>
        <v>-28954.268164663426</v>
      </c>
      <c r="W28" s="5"/>
      <c r="X28" s="5"/>
      <c r="Y28" s="5"/>
      <c r="Z28" s="5"/>
      <c r="AA28" s="5"/>
    </row>
    <row r="29" spans="1:27" s="7" customFormat="1" x14ac:dyDescent="0.25">
      <c r="A29" s="5"/>
      <c r="B29" s="5"/>
      <c r="C29" s="5"/>
      <c r="D29" s="5"/>
      <c r="E29" s="5"/>
      <c r="F29" s="5"/>
      <c r="G29" s="5"/>
      <c r="H29" s="25" t="s">
        <v>28</v>
      </c>
      <c r="I29" s="65">
        <f>2500/12</f>
        <v>208.33333333333334</v>
      </c>
      <c r="J29" s="5"/>
      <c r="K29" s="5"/>
      <c r="L29" s="47">
        <v>11</v>
      </c>
      <c r="M29" s="78">
        <f t="shared" si="7"/>
        <v>155250</v>
      </c>
      <c r="N29" s="79"/>
      <c r="O29" s="80">
        <f t="shared" si="4"/>
        <v>-176912.11523841324</v>
      </c>
      <c r="P29" s="81">
        <f t="shared" si="8"/>
        <v>-155357.83146093501</v>
      </c>
      <c r="Q29" s="82">
        <f t="shared" si="9"/>
        <v>0</v>
      </c>
      <c r="R29" s="83">
        <f t="shared" si="10"/>
        <v>-16301.25</v>
      </c>
      <c r="S29" s="84">
        <f t="shared" si="1"/>
        <v>-21662.115238413244</v>
      </c>
      <c r="T29" s="85">
        <f t="shared" si="0"/>
        <v>-11411.332081191827</v>
      </c>
      <c r="U29" s="86">
        <f t="shared" si="11"/>
        <v>-15649.172944363998</v>
      </c>
      <c r="W29" s="5"/>
      <c r="X29" s="5"/>
      <c r="Y29" s="5"/>
      <c r="Z29" s="5"/>
      <c r="AA29" s="5"/>
    </row>
    <row r="30" spans="1:27" x14ac:dyDescent="0.25">
      <c r="A30" s="1"/>
      <c r="B30" s="1"/>
      <c r="C30" s="1"/>
      <c r="D30" s="1"/>
      <c r="E30" s="1"/>
      <c r="F30" s="1"/>
      <c r="H30" s="11" t="s">
        <v>34</v>
      </c>
      <c r="I30" s="45" t="s">
        <v>35</v>
      </c>
      <c r="L30" s="47">
        <v>12</v>
      </c>
      <c r="M30" s="78">
        <f t="shared" si="7"/>
        <v>155250</v>
      </c>
      <c r="N30" s="79"/>
      <c r="O30" s="80">
        <f t="shared" si="4"/>
        <v>-176912.11523841324</v>
      </c>
      <c r="P30" s="81">
        <f t="shared" si="8"/>
        <v>-153472.62497045373</v>
      </c>
      <c r="Q30" s="82">
        <f t="shared" si="9"/>
        <v>-266.60625443194004</v>
      </c>
      <c r="R30" s="83">
        <f t="shared" si="10"/>
        <v>-16301.25</v>
      </c>
      <c r="S30" s="84">
        <f t="shared" si="1"/>
        <v>-21928.721492845183</v>
      </c>
      <c r="T30" s="85">
        <f t="shared" si="0"/>
        <v>-10897.902764356562</v>
      </c>
      <c r="U30" s="86">
        <f t="shared" si="11"/>
        <v>-15380.364053436831</v>
      </c>
      <c r="W30" s="1"/>
      <c r="X30" s="1"/>
      <c r="Y30" s="1"/>
      <c r="Z30" s="1"/>
      <c r="AA30" s="1"/>
    </row>
    <row r="31" spans="1:27" ht="15" customHeight="1" x14ac:dyDescent="0.25">
      <c r="A31" s="1"/>
      <c r="B31" s="1"/>
      <c r="C31" s="1"/>
      <c r="D31" s="1"/>
      <c r="E31" s="1"/>
      <c r="F31" s="1"/>
      <c r="H31" s="1"/>
      <c r="I31" s="1"/>
      <c r="L31" s="47">
        <v>13</v>
      </c>
      <c r="M31" s="78">
        <f t="shared" si="7"/>
        <v>155250</v>
      </c>
      <c r="N31" s="79"/>
      <c r="O31" s="80">
        <f t="shared" si="4"/>
        <v>-176912.11523841324</v>
      </c>
      <c r="P31" s="81">
        <f t="shared" si="8"/>
        <v>-151535.88326189853</v>
      </c>
      <c r="Q31" s="82">
        <f t="shared" si="9"/>
        <v>-557.11751071522008</v>
      </c>
      <c r="R31" s="83">
        <f t="shared" si="10"/>
        <v>-16301.25</v>
      </c>
      <c r="S31" s="84">
        <f t="shared" si="1"/>
        <v>-22219.232749128463</v>
      </c>
      <c r="T31" s="85">
        <f t="shared" si="0"/>
        <v>-10417.243357078885</v>
      </c>
      <c r="U31" s="86">
        <f t="shared" si="11"/>
        <v>-15130.216314139328</v>
      </c>
      <c r="W31" s="1"/>
      <c r="X31" s="1"/>
      <c r="Y31" s="1"/>
      <c r="Z31" s="1"/>
      <c r="AA31" s="1"/>
    </row>
    <row r="32" spans="1:27" x14ac:dyDescent="0.25">
      <c r="A32" s="1"/>
      <c r="B32" s="103" t="s">
        <v>43</v>
      </c>
      <c r="C32" s="103"/>
      <c r="D32" s="103"/>
      <c r="E32" s="103"/>
      <c r="F32" s="103"/>
      <c r="G32" s="103"/>
      <c r="H32" s="103"/>
      <c r="I32" s="1"/>
      <c r="L32" s="47">
        <v>14</v>
      </c>
      <c r="M32" s="78">
        <f t="shared" si="7"/>
        <v>155250</v>
      </c>
      <c r="N32" s="79"/>
      <c r="O32" s="80">
        <f t="shared" si="4"/>
        <v>-176912.11523841324</v>
      </c>
      <c r="P32" s="81">
        <f t="shared" si="8"/>
        <v>-149546.19753537653</v>
      </c>
      <c r="Q32" s="82">
        <f t="shared" si="9"/>
        <v>-855.57036969352043</v>
      </c>
      <c r="R32" s="83">
        <f t="shared" si="10"/>
        <v>-16301.25</v>
      </c>
      <c r="S32" s="84">
        <f>SUM(M32:N32)+O32+Q32</f>
        <v>-22517.685608106764</v>
      </c>
      <c r="T32" s="85">
        <f t="shared" si="0"/>
        <v>-9959.5940600639024</v>
      </c>
      <c r="U32" s="86">
        <f t="shared" si="11"/>
        <v>-14886.842901345044</v>
      </c>
      <c r="W32" s="1"/>
      <c r="X32" s="1"/>
      <c r="Y32" s="1"/>
      <c r="Z32" s="1"/>
      <c r="AA32" s="1"/>
    </row>
    <row r="33" spans="1:27" x14ac:dyDescent="0.25">
      <c r="A33" s="1"/>
      <c r="B33" s="31" t="s">
        <v>44</v>
      </c>
      <c r="C33" s="32" t="s">
        <v>14</v>
      </c>
      <c r="D33" s="33" t="s">
        <v>45</v>
      </c>
      <c r="E33" s="33" t="s">
        <v>46</v>
      </c>
      <c r="F33" s="33" t="s">
        <v>47</v>
      </c>
      <c r="G33" s="33" t="s">
        <v>48</v>
      </c>
      <c r="H33" s="34" t="s">
        <v>49</v>
      </c>
      <c r="L33" s="47">
        <v>15</v>
      </c>
      <c r="M33" s="78">
        <f t="shared" si="7"/>
        <v>155250</v>
      </c>
      <c r="N33" s="79"/>
      <c r="O33" s="80">
        <f t="shared" si="4"/>
        <v>-176912.11523841324</v>
      </c>
      <c r="P33" s="81">
        <f t="shared" si="8"/>
        <v>-147502.12047913412</v>
      </c>
      <c r="Q33" s="82">
        <f t="shared" si="9"/>
        <v>-1162.1819281298826</v>
      </c>
      <c r="R33" s="83">
        <f t="shared" si="10"/>
        <v>-16301.25</v>
      </c>
      <c r="S33" s="84">
        <f t="shared" si="1"/>
        <v>-22824.297166543125</v>
      </c>
      <c r="T33" s="85">
        <f t="shared" si="0"/>
        <v>-9523.7817434436383</v>
      </c>
      <c r="U33" s="86">
        <f t="shared" si="11"/>
        <v>-14650.047827278755</v>
      </c>
      <c r="W33" s="1"/>
      <c r="X33" s="1"/>
      <c r="Y33" s="1"/>
      <c r="Z33" s="1"/>
      <c r="AA33" s="1"/>
    </row>
    <row r="34" spans="1:27" x14ac:dyDescent="0.25">
      <c r="A34" s="1"/>
      <c r="B34" s="49">
        <v>1</v>
      </c>
      <c r="C34" s="50">
        <v>1</v>
      </c>
      <c r="D34" s="96">
        <f>-C17</f>
        <v>-2400000</v>
      </c>
      <c r="E34" s="96">
        <f>PMT($C$20/12,$C$18*12,$C$17)</f>
        <v>-9734.3429365344364</v>
      </c>
      <c r="F34" s="97">
        <f>D34*$C$20/12</f>
        <v>-5400</v>
      </c>
      <c r="G34" s="96">
        <f>E34-F34</f>
        <v>-4334.3429365344364</v>
      </c>
      <c r="H34" s="98">
        <f>D34-G34</f>
        <v>-2395665.6570634656</v>
      </c>
      <c r="L34" s="47">
        <v>16</v>
      </c>
      <c r="M34" s="78">
        <f t="shared" si="7"/>
        <v>155250</v>
      </c>
      <c r="N34" s="79"/>
      <c r="O34" s="80">
        <f t="shared" si="4"/>
        <v>-176912.11523841324</v>
      </c>
      <c r="P34" s="81">
        <f t="shared" si="8"/>
        <v>-145402.165216772</v>
      </c>
      <c r="Q34" s="82">
        <f t="shared" si="9"/>
        <v>-1477.1752174841997</v>
      </c>
      <c r="R34" s="83">
        <f t="shared" si="10"/>
        <v>-16301.25</v>
      </c>
      <c r="S34" s="84">
        <f t="shared" si="1"/>
        <v>-23139.290455897444</v>
      </c>
      <c r="T34" s="85">
        <f t="shared" si="0"/>
        <v>-9108.6956957144903</v>
      </c>
      <c r="U34" s="86">
        <f t="shared" si="11"/>
        <v>-14419.640809126815</v>
      </c>
      <c r="W34" s="1"/>
      <c r="X34" s="1"/>
      <c r="Y34" s="1"/>
      <c r="Z34" s="1"/>
      <c r="AA34" s="1"/>
    </row>
    <row r="35" spans="1:27" x14ac:dyDescent="0.25">
      <c r="A35" s="1"/>
      <c r="B35" s="35">
        <v>2</v>
      </c>
      <c r="C35" s="36">
        <v>1</v>
      </c>
      <c r="D35" s="99">
        <f>H34</f>
        <v>-2395665.6570634656</v>
      </c>
      <c r="E35" s="99">
        <f t="shared" ref="E35:E98" si="12">PMT($C$20/12,$C$18*12,$C$17)</f>
        <v>-9734.3429365344364</v>
      </c>
      <c r="F35" s="100">
        <f t="shared" ref="F35:F98" si="13">D35*$C$20/12</f>
        <v>-5390.2477283927974</v>
      </c>
      <c r="G35" s="101">
        <f t="shared" ref="G35:G98" si="14">E35-F35</f>
        <v>-4344.095208141639</v>
      </c>
      <c r="H35" s="102">
        <f t="shared" ref="H35:H98" si="15">D35-G35</f>
        <v>-2391321.5618553241</v>
      </c>
      <c r="L35" s="47">
        <v>17</v>
      </c>
      <c r="M35" s="78">
        <f t="shared" si="7"/>
        <v>155250</v>
      </c>
      <c r="N35" s="79"/>
      <c r="O35" s="80">
        <f t="shared" si="4"/>
        <v>-176912.11523841324</v>
      </c>
      <c r="P35" s="81">
        <f t="shared" si="8"/>
        <v>-143244.80422568059</v>
      </c>
      <c r="Q35" s="82">
        <f t="shared" si="9"/>
        <v>-1800.7793661479111</v>
      </c>
      <c r="R35" s="83">
        <f t="shared" si="10"/>
        <v>-16301.25</v>
      </c>
      <c r="S35" s="84">
        <f t="shared" si="1"/>
        <v>-23462.894604561156</v>
      </c>
      <c r="T35" s="85">
        <f t="shared" si="0"/>
        <v>-8713.2842134245238</v>
      </c>
      <c r="U35" s="86">
        <f t="shared" si="11"/>
        <v>-14195.43710288205</v>
      </c>
      <c r="W35" s="1"/>
      <c r="X35" s="1"/>
      <c r="Y35" s="1"/>
      <c r="Z35" s="1"/>
      <c r="AA35" s="1"/>
    </row>
    <row r="36" spans="1:27" x14ac:dyDescent="0.25">
      <c r="A36" s="1"/>
      <c r="B36" s="49">
        <v>3</v>
      </c>
      <c r="C36" s="50">
        <v>1</v>
      </c>
      <c r="D36" s="96">
        <f t="shared" ref="D36:D99" si="16">H35</f>
        <v>-2391321.5618553241</v>
      </c>
      <c r="E36" s="96">
        <f t="shared" si="12"/>
        <v>-9734.3429365344364</v>
      </c>
      <c r="F36" s="97">
        <f t="shared" si="13"/>
        <v>-5380.4735141744795</v>
      </c>
      <c r="G36" s="96">
        <f t="shared" si="14"/>
        <v>-4353.8694223599568</v>
      </c>
      <c r="H36" s="98">
        <f t="shared" si="15"/>
        <v>-2386967.6924329642</v>
      </c>
      <c r="L36" s="47">
        <v>18</v>
      </c>
      <c r="M36" s="78">
        <f t="shared" si="7"/>
        <v>155250</v>
      </c>
      <c r="N36" s="79"/>
      <c r="O36" s="80">
        <f t="shared" si="4"/>
        <v>-176912.11523841324</v>
      </c>
      <c r="P36" s="81">
        <f t="shared" si="8"/>
        <v>-141028.46822590899</v>
      </c>
      <c r="Q36" s="82">
        <f t="shared" si="9"/>
        <v>-2133.2297661136513</v>
      </c>
      <c r="R36" s="83">
        <f t="shared" si="10"/>
        <v>-16301.25</v>
      </c>
      <c r="S36" s="84">
        <f t="shared" si="1"/>
        <v>-23795.345004526895</v>
      </c>
      <c r="T36" s="85">
        <f t="shared" si="0"/>
        <v>-8336.5513801133256</v>
      </c>
      <c r="U36" s="86">
        <f t="shared" si="11"/>
        <v>-13977.25734202815</v>
      </c>
      <c r="W36" s="1"/>
      <c r="X36" s="1"/>
      <c r="Y36" s="1"/>
      <c r="Z36" s="1"/>
      <c r="AA36" s="1"/>
    </row>
    <row r="37" spans="1:27" x14ac:dyDescent="0.25">
      <c r="A37" s="1"/>
      <c r="B37" s="35">
        <v>4</v>
      </c>
      <c r="C37" s="36">
        <v>1</v>
      </c>
      <c r="D37" s="99">
        <f t="shared" si="16"/>
        <v>-2386967.6924329642</v>
      </c>
      <c r="E37" s="99">
        <f t="shared" si="12"/>
        <v>-9734.3429365344364</v>
      </c>
      <c r="F37" s="100">
        <f t="shared" si="13"/>
        <v>-5370.6773079741697</v>
      </c>
      <c r="G37" s="101">
        <f t="shared" si="14"/>
        <v>-4363.6656285602667</v>
      </c>
      <c r="H37" s="102">
        <f t="shared" si="15"/>
        <v>-2382604.0268044039</v>
      </c>
      <c r="L37" s="47">
        <v>19</v>
      </c>
      <c r="M37" s="78">
        <f t="shared" si="7"/>
        <v>155250</v>
      </c>
      <c r="N37" s="79"/>
      <c r="O37" s="80">
        <f t="shared" si="4"/>
        <v>-176912.11523841324</v>
      </c>
      <c r="P37" s="81">
        <f t="shared" si="8"/>
        <v>-138751.54503865956</v>
      </c>
      <c r="Q37" s="82">
        <f t="shared" si="9"/>
        <v>-2474.7682442010655</v>
      </c>
      <c r="R37" s="83">
        <f t="shared" si="10"/>
        <v>-16301.25</v>
      </c>
      <c r="S37" s="84">
        <f t="shared" si="1"/>
        <v>-24136.88348261431</v>
      </c>
      <c r="T37" s="85">
        <f t="shared" si="0"/>
        <v>-7977.5540239084612</v>
      </c>
      <c r="U37" s="86">
        <f t="shared" si="11"/>
        <v>-13764.927380922494</v>
      </c>
      <c r="W37" s="1"/>
      <c r="X37" s="1"/>
      <c r="Y37" s="1"/>
      <c r="Z37" s="1"/>
      <c r="AA37" s="1"/>
    </row>
    <row r="38" spans="1:27" x14ac:dyDescent="0.25">
      <c r="A38" s="1"/>
      <c r="B38" s="49">
        <v>5</v>
      </c>
      <c r="C38" s="50">
        <v>1</v>
      </c>
      <c r="D38" s="96">
        <f t="shared" si="16"/>
        <v>-2382604.0268044039</v>
      </c>
      <c r="E38" s="96">
        <f t="shared" si="12"/>
        <v>-9734.3429365344364</v>
      </c>
      <c r="F38" s="97">
        <f t="shared" si="13"/>
        <v>-5360.8590603099083</v>
      </c>
      <c r="G38" s="96">
        <f t="shared" si="14"/>
        <v>-4373.4838762245281</v>
      </c>
      <c r="H38" s="98">
        <f t="shared" si="15"/>
        <v>-2378230.5429281793</v>
      </c>
      <c r="L38" s="47">
        <v>20</v>
      </c>
      <c r="M38" s="78">
        <f t="shared" si="7"/>
        <v>155250</v>
      </c>
      <c r="N38" s="79"/>
      <c r="O38" s="80">
        <f t="shared" si="4"/>
        <v>-176912.11523841324</v>
      </c>
      <c r="P38" s="81">
        <f t="shared" si="8"/>
        <v>-136412.37841357721</v>
      </c>
      <c r="Q38" s="82">
        <f t="shared" si="9"/>
        <v>-2825.6432379634175</v>
      </c>
      <c r="R38" s="83">
        <f t="shared" si="10"/>
        <v>-16301.25</v>
      </c>
      <c r="S38" s="84">
        <f t="shared" si="1"/>
        <v>-24487.758476376661</v>
      </c>
      <c r="T38" s="85">
        <f t="shared" si="0"/>
        <v>-7635.3988437790204</v>
      </c>
      <c r="U38" s="86">
        <f t="shared" si="11"/>
        <v>-13558.278142740664</v>
      </c>
      <c r="W38" s="1"/>
      <c r="X38" s="1"/>
      <c r="Y38" s="1"/>
      <c r="Z38" s="1"/>
      <c r="AA38" s="1"/>
    </row>
    <row r="39" spans="1:27" x14ac:dyDescent="0.25">
      <c r="A39" s="1"/>
      <c r="B39" s="35">
        <v>6</v>
      </c>
      <c r="C39" s="36">
        <v>1</v>
      </c>
      <c r="D39" s="99">
        <f t="shared" si="16"/>
        <v>-2378230.5429281793</v>
      </c>
      <c r="E39" s="99">
        <f t="shared" si="12"/>
        <v>-9734.3429365344364</v>
      </c>
      <c r="F39" s="100">
        <f t="shared" si="13"/>
        <v>-5351.0187215884034</v>
      </c>
      <c r="G39" s="101">
        <f t="shared" si="14"/>
        <v>-4383.324214946033</v>
      </c>
      <c r="H39" s="102">
        <f t="shared" si="15"/>
        <v>-2373847.2187132332</v>
      </c>
      <c r="L39" s="47">
        <v>21</v>
      </c>
      <c r="M39" s="78">
        <f t="shared" si="7"/>
        <v>172500</v>
      </c>
      <c r="N39" s="79"/>
      <c r="O39" s="80">
        <f t="shared" si="4"/>
        <v>-176912.11523841324</v>
      </c>
      <c r="P39" s="81">
        <f t="shared" si="8"/>
        <v>-134009.26682398119</v>
      </c>
      <c r="Q39" s="82">
        <f t="shared" si="9"/>
        <v>-5773.6099764028213</v>
      </c>
      <c r="R39" s="83">
        <f t="shared" si="10"/>
        <v>-18112.5</v>
      </c>
      <c r="S39" s="84">
        <f t="shared" si="1"/>
        <v>-10185.725214816066</v>
      </c>
      <c r="T39" s="85">
        <f t="shared" si="0"/>
        <v>-2996.1861025871935</v>
      </c>
      <c r="U39" s="86">
        <f t="shared" si="11"/>
        <v>-5475.3292138330626</v>
      </c>
      <c r="W39" s="1"/>
      <c r="X39" s="1"/>
      <c r="Y39" s="1"/>
      <c r="Z39" s="1"/>
      <c r="AA39" s="1"/>
    </row>
    <row r="40" spans="1:27" x14ac:dyDescent="0.25">
      <c r="A40" s="1"/>
      <c r="B40" s="49">
        <v>7</v>
      </c>
      <c r="C40" s="50">
        <v>1</v>
      </c>
      <c r="D40" s="96">
        <f t="shared" si="16"/>
        <v>-2373847.2187132332</v>
      </c>
      <c r="E40" s="96">
        <f t="shared" si="12"/>
        <v>-9734.3429365344364</v>
      </c>
      <c r="F40" s="97">
        <f t="shared" si="13"/>
        <v>-5341.1562421047747</v>
      </c>
      <c r="G40" s="96">
        <f t="shared" si="14"/>
        <v>-4393.1866944296617</v>
      </c>
      <c r="H40" s="98">
        <f t="shared" si="15"/>
        <v>-2369454.0320188035</v>
      </c>
      <c r="L40" s="47">
        <v>22</v>
      </c>
      <c r="M40" s="78">
        <f t="shared" si="7"/>
        <v>172500</v>
      </c>
      <c r="N40" s="79"/>
      <c r="O40" s="80">
        <f t="shared" si="4"/>
        <v>-176912.11523841324</v>
      </c>
      <c r="P40" s="81">
        <f t="shared" si="8"/>
        <v>-131540.46222916211</v>
      </c>
      <c r="Q40" s="82">
        <f t="shared" si="9"/>
        <v>-6143.930665625684</v>
      </c>
      <c r="R40" s="83">
        <f t="shared" si="10"/>
        <v>-18112.5</v>
      </c>
      <c r="S40" s="84">
        <f t="shared" si="1"/>
        <v>-10556.045904038929</v>
      </c>
      <c r="T40" s="85">
        <f t="shared" si="0"/>
        <v>-2929.3565415680187</v>
      </c>
      <c r="U40" s="86">
        <f t="shared" si="11"/>
        <v>-5509.1211962902498</v>
      </c>
      <c r="W40" s="1"/>
      <c r="X40" s="1"/>
      <c r="Y40" s="1"/>
      <c r="Z40" s="1"/>
      <c r="AA40" s="1"/>
    </row>
    <row r="41" spans="1:27" x14ac:dyDescent="0.25">
      <c r="A41" s="1"/>
      <c r="B41" s="35">
        <v>8</v>
      </c>
      <c r="C41" s="36">
        <v>1</v>
      </c>
      <c r="D41" s="99">
        <f t="shared" si="16"/>
        <v>-2369454.0320188035</v>
      </c>
      <c r="E41" s="99">
        <f t="shared" si="12"/>
        <v>-9734.3429365344364</v>
      </c>
      <c r="F41" s="100">
        <f t="shared" si="13"/>
        <v>-5331.2715720423084</v>
      </c>
      <c r="G41" s="101">
        <f t="shared" si="14"/>
        <v>-4403.0713644921279</v>
      </c>
      <c r="H41" s="102">
        <f t="shared" si="15"/>
        <v>-2365050.9606543113</v>
      </c>
      <c r="L41" s="47">
        <v>23</v>
      </c>
      <c r="M41" s="78">
        <f t="shared" si="7"/>
        <v>172500</v>
      </c>
      <c r="N41" s="79"/>
      <c r="O41" s="80">
        <f t="shared" si="4"/>
        <v>-176912.11523841324</v>
      </c>
      <c r="P41" s="81">
        <f t="shared" si="8"/>
        <v>-129004.16880284458</v>
      </c>
      <c r="Q41" s="82">
        <f t="shared" si="9"/>
        <v>-6524.3746795733132</v>
      </c>
      <c r="R41" s="83">
        <f t="shared" si="10"/>
        <v>-18112.5</v>
      </c>
      <c r="S41" s="84">
        <f t="shared" si="1"/>
        <v>-10936.489917986557</v>
      </c>
      <c r="T41" s="85">
        <f t="shared" si="0"/>
        <v>-2863.1431080440661</v>
      </c>
      <c r="U41" s="86">
        <f t="shared" si="11"/>
        <v>-5541.4291982283366</v>
      </c>
      <c r="W41" s="1"/>
      <c r="X41" s="1"/>
      <c r="Y41" s="1"/>
      <c r="Z41" s="1"/>
      <c r="AA41" s="1"/>
    </row>
    <row r="42" spans="1:27" x14ac:dyDescent="0.25">
      <c r="A42" s="1"/>
      <c r="B42" s="49">
        <v>9</v>
      </c>
      <c r="C42" s="50">
        <v>1</v>
      </c>
      <c r="D42" s="96">
        <f t="shared" si="16"/>
        <v>-2365050.9606543113</v>
      </c>
      <c r="E42" s="96">
        <f t="shared" si="12"/>
        <v>-9734.3429365344364</v>
      </c>
      <c r="F42" s="97">
        <f t="shared" si="13"/>
        <v>-5321.3646614722011</v>
      </c>
      <c r="G42" s="96">
        <f t="shared" si="14"/>
        <v>-4412.9782750622353</v>
      </c>
      <c r="H42" s="98">
        <f t="shared" si="15"/>
        <v>-2360637.9823792493</v>
      </c>
      <c r="L42" s="47">
        <v>24</v>
      </c>
      <c r="M42" s="78">
        <f t="shared" si="7"/>
        <v>172500</v>
      </c>
      <c r="N42" s="79"/>
      <c r="O42" s="80">
        <f t="shared" si="4"/>
        <v>-176912.11523841324</v>
      </c>
      <c r="P42" s="81">
        <f t="shared" si="8"/>
        <v>-126398.54162689025</v>
      </c>
      <c r="Q42" s="82">
        <f t="shared" si="9"/>
        <v>-6915.2187559664626</v>
      </c>
      <c r="R42" s="83">
        <f t="shared" si="10"/>
        <v>-18112.5</v>
      </c>
      <c r="S42" s="84">
        <f t="shared" si="1"/>
        <v>-11327.333994379707</v>
      </c>
      <c r="T42" s="85">
        <f t="shared" si="0"/>
        <v>-2797.6085064277308</v>
      </c>
      <c r="U42" s="86">
        <f t="shared" si="11"/>
        <v>-5572.297734620749</v>
      </c>
      <c r="W42" s="1"/>
      <c r="X42" s="1"/>
      <c r="Y42" s="1"/>
      <c r="Z42" s="1"/>
      <c r="AA42" s="1"/>
    </row>
    <row r="43" spans="1:27" x14ac:dyDescent="0.25">
      <c r="A43" s="1"/>
      <c r="B43" s="35">
        <v>10</v>
      </c>
      <c r="C43" s="36">
        <v>1</v>
      </c>
      <c r="D43" s="99">
        <f t="shared" si="16"/>
        <v>-2360637.9823792493</v>
      </c>
      <c r="E43" s="99">
        <f t="shared" si="12"/>
        <v>-9734.3429365344364</v>
      </c>
      <c r="F43" s="100">
        <f t="shared" si="13"/>
        <v>-5311.4354603533111</v>
      </c>
      <c r="G43" s="101">
        <f t="shared" si="14"/>
        <v>-4422.9074761811253</v>
      </c>
      <c r="H43" s="102">
        <f t="shared" si="15"/>
        <v>-2356215.0749030681</v>
      </c>
      <c r="L43" s="47">
        <v>25</v>
      </c>
      <c r="M43" s="78">
        <f t="shared" si="7"/>
        <v>172500</v>
      </c>
      <c r="N43" s="79"/>
      <c r="O43" s="80">
        <f t="shared" si="4"/>
        <v>-176912.11523841324</v>
      </c>
      <c r="P43" s="81">
        <f t="shared" si="8"/>
        <v>-123721.68534929104</v>
      </c>
      <c r="Q43" s="82">
        <f t="shared" si="9"/>
        <v>-7316.7471976063434</v>
      </c>
      <c r="R43" s="83">
        <f t="shared" si="10"/>
        <v>-18112.5</v>
      </c>
      <c r="S43" s="84">
        <f t="shared" si="1"/>
        <v>-11728.862436019586</v>
      </c>
      <c r="T43" s="85">
        <f t="shared" si="0"/>
        <v>-2732.8088849611445</v>
      </c>
      <c r="U43" s="86">
        <f t="shared" si="11"/>
        <v>-5601.7700205468309</v>
      </c>
      <c r="W43" s="1"/>
      <c r="X43" s="1"/>
      <c r="Y43" s="1"/>
      <c r="Z43" s="1"/>
      <c r="AA43" s="1"/>
    </row>
    <row r="44" spans="1:27" x14ac:dyDescent="0.25">
      <c r="A44" s="1"/>
      <c r="B44" s="49">
        <v>11</v>
      </c>
      <c r="C44" s="50">
        <v>1</v>
      </c>
      <c r="D44" s="96">
        <f t="shared" si="16"/>
        <v>-2356215.0749030681</v>
      </c>
      <c r="E44" s="96">
        <f t="shared" si="12"/>
        <v>-9734.3429365344364</v>
      </c>
      <c r="F44" s="97">
        <f t="shared" si="13"/>
        <v>-5301.4839185319033</v>
      </c>
      <c r="G44" s="96">
        <f t="shared" si="14"/>
        <v>-4432.859018002533</v>
      </c>
      <c r="H44" s="98">
        <f t="shared" si="15"/>
        <v>-2351782.2158850655</v>
      </c>
      <c r="L44" s="47">
        <v>26</v>
      </c>
      <c r="M44" s="78">
        <f t="shared" si="7"/>
        <v>172500</v>
      </c>
      <c r="N44" s="79"/>
      <c r="O44" s="80">
        <f t="shared" si="4"/>
        <v>-176912.11523841324</v>
      </c>
      <c r="P44" s="81">
        <f t="shared" si="8"/>
        <v>-120971.65280547636</v>
      </c>
      <c r="Q44" s="82">
        <f t="shared" si="9"/>
        <v>-7729.2520791785455</v>
      </c>
      <c r="R44" s="83">
        <f t="shared" si="10"/>
        <v>-18112.5</v>
      </c>
      <c r="S44" s="84">
        <f t="shared" si="1"/>
        <v>-12141.36731759179</v>
      </c>
      <c r="T44" s="85">
        <f t="shared" si="0"/>
        <v>-2668.7942994751315</v>
      </c>
      <c r="U44" s="86">
        <f t="shared" si="11"/>
        <v>-5629.8880090614912</v>
      </c>
      <c r="W44" s="1"/>
      <c r="X44" s="1"/>
      <c r="Y44" s="1"/>
      <c r="Z44" s="1"/>
      <c r="AA44" s="1"/>
    </row>
    <row r="45" spans="1:27" x14ac:dyDescent="0.25">
      <c r="A45" s="1"/>
      <c r="B45" s="35">
        <v>12</v>
      </c>
      <c r="C45" s="36">
        <v>1</v>
      </c>
      <c r="D45" s="99">
        <f t="shared" si="16"/>
        <v>-2351782.2158850655</v>
      </c>
      <c r="E45" s="99">
        <f t="shared" si="12"/>
        <v>-9734.3429365344364</v>
      </c>
      <c r="F45" s="100">
        <f t="shared" si="13"/>
        <v>-5291.509985741397</v>
      </c>
      <c r="G45" s="101">
        <f t="shared" si="14"/>
        <v>-4442.8329507930393</v>
      </c>
      <c r="H45" s="102">
        <f t="shared" si="15"/>
        <v>-2347339.3829342723</v>
      </c>
      <c r="L45" s="47">
        <v>27</v>
      </c>
      <c r="M45" s="78">
        <f t="shared" si="7"/>
        <v>172500</v>
      </c>
      <c r="N45" s="79"/>
      <c r="O45" s="80">
        <f t="shared" si="4"/>
        <v>-176912.11523841324</v>
      </c>
      <c r="P45" s="81">
        <f t="shared" si="8"/>
        <v>-118146.44360193163</v>
      </c>
      <c r="Q45" s="82">
        <f t="shared" si="9"/>
        <v>-8153.0334597102546</v>
      </c>
      <c r="R45" s="83">
        <f t="shared" si="10"/>
        <v>-18112.5</v>
      </c>
      <c r="S45" s="84">
        <f t="shared" si="1"/>
        <v>-12565.148698123499</v>
      </c>
      <c r="T45" s="85">
        <f t="shared" si="0"/>
        <v>-2605.6091480425212</v>
      </c>
      <c r="U45" s="86">
        <f t="shared" si="11"/>
        <v>-5656.6924279618015</v>
      </c>
      <c r="W45" s="1"/>
      <c r="X45" s="1"/>
      <c r="Y45" s="1"/>
      <c r="Z45" s="1"/>
      <c r="AA45" s="1"/>
    </row>
    <row r="46" spans="1:27" x14ac:dyDescent="0.25">
      <c r="A46" s="1"/>
      <c r="B46" s="49">
        <v>13</v>
      </c>
      <c r="C46" s="50">
        <v>2</v>
      </c>
      <c r="D46" s="96">
        <f t="shared" si="16"/>
        <v>-2347339.3829342723</v>
      </c>
      <c r="E46" s="96">
        <f t="shared" si="12"/>
        <v>-9734.3429365344364</v>
      </c>
      <c r="F46" s="97">
        <f t="shared" si="13"/>
        <v>-5281.5136116021122</v>
      </c>
      <c r="G46" s="96">
        <f t="shared" si="14"/>
        <v>-4452.8293249323242</v>
      </c>
      <c r="H46" s="98">
        <f t="shared" si="15"/>
        <v>-2342886.55360934</v>
      </c>
      <c r="L46" s="47">
        <v>28</v>
      </c>
      <c r="M46" s="78">
        <f t="shared" si="7"/>
        <v>172500</v>
      </c>
      <c r="N46" s="79"/>
      <c r="O46" s="80">
        <f t="shared" si="4"/>
        <v>-176912.11523841324</v>
      </c>
      <c r="P46" s="81">
        <f t="shared" si="8"/>
        <v>-115244.00266109753</v>
      </c>
      <c r="Q46" s="82">
        <f t="shared" si="9"/>
        <v>-8588.3996008353697</v>
      </c>
      <c r="R46" s="83">
        <f t="shared" si="10"/>
        <v>-18112.5</v>
      </c>
      <c r="S46" s="84">
        <f t="shared" si="1"/>
        <v>-13000.514839248613</v>
      </c>
      <c r="T46" s="85">
        <f t="shared" si="0"/>
        <v>-2543.2925782613283</v>
      </c>
      <c r="U46" s="86">
        <f t="shared" si="11"/>
        <v>-5682.2228154827217</v>
      </c>
      <c r="W46" s="1"/>
      <c r="X46" s="1"/>
      <c r="Y46" s="1"/>
      <c r="Z46" s="1"/>
      <c r="AA46" s="1"/>
    </row>
    <row r="47" spans="1:27" x14ac:dyDescent="0.25">
      <c r="A47" s="1"/>
      <c r="B47" s="35">
        <v>14</v>
      </c>
      <c r="C47" s="36">
        <v>2</v>
      </c>
      <c r="D47" s="99">
        <f t="shared" si="16"/>
        <v>-2342886.55360934</v>
      </c>
      <c r="E47" s="99">
        <f t="shared" si="12"/>
        <v>-9734.3429365344364</v>
      </c>
      <c r="F47" s="100">
        <f t="shared" si="13"/>
        <v>-5271.4947456210148</v>
      </c>
      <c r="G47" s="101">
        <f t="shared" si="14"/>
        <v>-4462.8481909134216</v>
      </c>
      <c r="H47" s="102">
        <f t="shared" si="15"/>
        <v>-2338423.7054184265</v>
      </c>
      <c r="L47" s="47">
        <v>29</v>
      </c>
      <c r="M47" s="78">
        <f t="shared" si="7"/>
        <v>172500</v>
      </c>
      <c r="N47" s="79"/>
      <c r="O47" s="80">
        <f t="shared" si="4"/>
        <v>-176912.11523841324</v>
      </c>
      <c r="P47" s="81">
        <f t="shared" si="8"/>
        <v>-112262.21872649177</v>
      </c>
      <c r="Q47" s="82">
        <f t="shared" si="9"/>
        <v>-9035.6671910262339</v>
      </c>
      <c r="R47" s="83">
        <f t="shared" si="10"/>
        <v>-18112.5</v>
      </c>
      <c r="S47" s="84">
        <f t="shared" si="1"/>
        <v>-13447.782429439478</v>
      </c>
      <c r="T47" s="85">
        <f t="shared" si="0"/>
        <v>-2481.878868802281</v>
      </c>
      <c r="U47" s="86">
        <f t="shared" si="11"/>
        <v>-5706.5175549531123</v>
      </c>
      <c r="W47" s="1"/>
      <c r="X47" s="1"/>
      <c r="Y47" s="1"/>
      <c r="Z47" s="1"/>
      <c r="AA47" s="1"/>
    </row>
    <row r="48" spans="1:27" ht="15.75" x14ac:dyDescent="0.25">
      <c r="A48" s="1"/>
      <c r="B48" s="49">
        <v>15</v>
      </c>
      <c r="C48" s="50">
        <v>2</v>
      </c>
      <c r="D48" s="96">
        <f t="shared" si="16"/>
        <v>-2338423.7054184265</v>
      </c>
      <c r="E48" s="96">
        <f t="shared" si="12"/>
        <v>-9734.3429365344364</v>
      </c>
      <c r="F48" s="97">
        <f t="shared" si="13"/>
        <v>-5261.4533371914595</v>
      </c>
      <c r="G48" s="96">
        <f t="shared" si="14"/>
        <v>-4472.8895993429769</v>
      </c>
      <c r="H48" s="98">
        <f t="shared" si="15"/>
        <v>-2333950.8158190837</v>
      </c>
      <c r="L48" s="48">
        <v>30</v>
      </c>
      <c r="M48" s="87">
        <f t="shared" si="7"/>
        <v>172500</v>
      </c>
      <c r="N48" s="88">
        <f>F20</f>
        <v>4000000</v>
      </c>
      <c r="O48" s="80">
        <f t="shared" si="4"/>
        <v>-176912.11523841324</v>
      </c>
      <c r="P48" s="81">
        <f t="shared" si="8"/>
        <v>-109198.92282696598</v>
      </c>
      <c r="Q48" s="89">
        <f>IF(-0.15*(SUM(M48)+P48)&gt;0,0,-0.15*(SUM(M48)+P48))</f>
        <v>-9495.1615759551023</v>
      </c>
      <c r="R48" s="83">
        <f>-(M48-(M48*0.3))*15%</f>
        <v>-18112.5</v>
      </c>
      <c r="S48" s="90">
        <f t="shared" si="1"/>
        <v>3986092.7231856319</v>
      </c>
      <c r="T48" s="91">
        <f t="shared" si="0"/>
        <v>694019.12585577706</v>
      </c>
      <c r="U48" s="92">
        <f t="shared" si="11"/>
        <v>1642217.4241551855</v>
      </c>
      <c r="W48" s="1"/>
      <c r="X48" s="1"/>
      <c r="Y48" s="1"/>
      <c r="Z48" s="1"/>
      <c r="AA48" s="1"/>
    </row>
    <row r="49" spans="1:27" ht="15.75" x14ac:dyDescent="0.25">
      <c r="A49" s="1"/>
      <c r="B49" s="35">
        <v>16</v>
      </c>
      <c r="C49" s="36">
        <v>2</v>
      </c>
      <c r="D49" s="99">
        <f t="shared" si="16"/>
        <v>-2333950.8158190837</v>
      </c>
      <c r="E49" s="99">
        <f t="shared" si="12"/>
        <v>-9734.3429365344364</v>
      </c>
      <c r="F49" s="100">
        <f t="shared" si="13"/>
        <v>-5251.3893355929386</v>
      </c>
      <c r="G49" s="101">
        <f t="shared" si="14"/>
        <v>-4482.9536009414978</v>
      </c>
      <c r="H49" s="102">
        <f t="shared" si="15"/>
        <v>-2329467.862218142</v>
      </c>
      <c r="L49" s="42"/>
      <c r="M49" s="93">
        <f>SUM(M19:M48)</f>
        <v>4657500</v>
      </c>
      <c r="N49" s="93">
        <f>SUM(N19:N48)</f>
        <v>4000000</v>
      </c>
      <c r="O49" s="93">
        <f>SUM(O18:O48)</f>
        <v>-5907363.4571523964</v>
      </c>
      <c r="P49" s="93"/>
      <c r="Q49" s="93">
        <f>SUM(Q19:Q48)</f>
        <v>-93179.492350858098</v>
      </c>
      <c r="R49" s="94">
        <f>SUM(R19:R48)</f>
        <v>-489037.5</v>
      </c>
      <c r="S49" s="93">
        <f>SUM(S18:S48)</f>
        <v>2656957.0504967454</v>
      </c>
      <c r="T49" s="93">
        <f>SUM(T18:T48)</f>
        <v>-314704.82818892272</v>
      </c>
      <c r="U49" s="95">
        <f>SUM(U18:U48)</f>
        <v>510465.78850622708</v>
      </c>
      <c r="W49" s="1"/>
      <c r="X49" s="1"/>
      <c r="Y49" s="1"/>
      <c r="Z49" s="1"/>
      <c r="AA49" s="1"/>
    </row>
    <row r="50" spans="1:27" x14ac:dyDescent="0.25">
      <c r="A50" s="1"/>
      <c r="B50" s="49">
        <v>17</v>
      </c>
      <c r="C50" s="50">
        <v>2</v>
      </c>
      <c r="D50" s="96">
        <f t="shared" si="16"/>
        <v>-2329467.862218142</v>
      </c>
      <c r="E50" s="96">
        <f t="shared" si="12"/>
        <v>-9734.3429365344364</v>
      </c>
      <c r="F50" s="97">
        <f t="shared" si="13"/>
        <v>-5241.3026899908191</v>
      </c>
      <c r="G50" s="96">
        <f t="shared" si="14"/>
        <v>-4493.0402465436173</v>
      </c>
      <c r="H50" s="98">
        <f t="shared" si="15"/>
        <v>-2324974.8219715985</v>
      </c>
      <c r="L50" s="1"/>
      <c r="M50" s="1"/>
      <c r="N50" s="1"/>
      <c r="O50" s="1"/>
      <c r="P50" s="1"/>
      <c r="Q50" s="1"/>
      <c r="R50" s="1"/>
      <c r="S50" s="1"/>
      <c r="T50" s="1"/>
      <c r="W50" s="1"/>
      <c r="X50" s="1"/>
      <c r="Y50" s="1"/>
      <c r="Z50" s="1"/>
      <c r="AA50" s="1"/>
    </row>
    <row r="51" spans="1:27" x14ac:dyDescent="0.25">
      <c r="A51" s="1"/>
      <c r="B51" s="35">
        <v>18</v>
      </c>
      <c r="C51" s="36">
        <v>2</v>
      </c>
      <c r="D51" s="99">
        <f t="shared" si="16"/>
        <v>-2324974.8219715985</v>
      </c>
      <c r="E51" s="99">
        <f t="shared" si="12"/>
        <v>-9734.3429365344364</v>
      </c>
      <c r="F51" s="100">
        <f t="shared" si="13"/>
        <v>-5231.1933494360965</v>
      </c>
      <c r="G51" s="101">
        <f t="shared" si="14"/>
        <v>-4503.1495870983399</v>
      </c>
      <c r="H51" s="102">
        <f t="shared" si="15"/>
        <v>-2320471.6723845</v>
      </c>
      <c r="L51" s="1"/>
      <c r="M51" s="1"/>
      <c r="N51" s="1"/>
      <c r="O51" s="1"/>
      <c r="P51" s="1"/>
      <c r="Q51" s="1"/>
      <c r="R51" s="1"/>
      <c r="S51" s="1"/>
      <c r="T51" s="1"/>
      <c r="W51" s="1"/>
      <c r="X51" s="1"/>
      <c r="Y51" s="1"/>
      <c r="Z51" s="1"/>
      <c r="AA51" s="1"/>
    </row>
    <row r="52" spans="1:27" x14ac:dyDescent="0.25">
      <c r="A52" s="1"/>
      <c r="B52" s="49">
        <v>19</v>
      </c>
      <c r="C52" s="50">
        <v>2</v>
      </c>
      <c r="D52" s="96">
        <f t="shared" si="16"/>
        <v>-2320471.6723845</v>
      </c>
      <c r="E52" s="96">
        <f t="shared" si="12"/>
        <v>-9734.3429365344364</v>
      </c>
      <c r="F52" s="97">
        <f t="shared" si="13"/>
        <v>-5221.0612628651252</v>
      </c>
      <c r="G52" s="96">
        <f t="shared" si="14"/>
        <v>-4513.2816736693112</v>
      </c>
      <c r="H52" s="98">
        <f t="shared" si="15"/>
        <v>-2315958.3907108307</v>
      </c>
      <c r="W52" s="1"/>
      <c r="X52" s="1"/>
      <c r="Y52" s="1"/>
      <c r="Z52" s="1"/>
      <c r="AA52" s="1"/>
    </row>
    <row r="53" spans="1:27" x14ac:dyDescent="0.25">
      <c r="A53" s="1"/>
      <c r="B53" s="35">
        <v>20</v>
      </c>
      <c r="C53" s="36">
        <v>2</v>
      </c>
      <c r="D53" s="99">
        <f t="shared" si="16"/>
        <v>-2315958.3907108307</v>
      </c>
      <c r="E53" s="99">
        <f t="shared" si="12"/>
        <v>-9734.3429365344364</v>
      </c>
      <c r="F53" s="100">
        <f t="shared" si="13"/>
        <v>-5210.9063790993687</v>
      </c>
      <c r="G53" s="101">
        <f t="shared" si="14"/>
        <v>-4523.4365574350677</v>
      </c>
      <c r="H53" s="102">
        <f t="shared" si="15"/>
        <v>-2311434.9541533957</v>
      </c>
      <c r="S53" s="1"/>
      <c r="T53" s="1"/>
      <c r="V53" s="1"/>
      <c r="W53" s="1"/>
      <c r="X53" s="1"/>
      <c r="Y53" s="1"/>
      <c r="Z53" s="1"/>
      <c r="AA53" s="1"/>
    </row>
    <row r="54" spans="1:27" x14ac:dyDescent="0.25">
      <c r="A54" s="1"/>
      <c r="B54" s="49">
        <v>21</v>
      </c>
      <c r="C54" s="50">
        <v>2</v>
      </c>
      <c r="D54" s="96">
        <f t="shared" si="16"/>
        <v>-2311434.9541533957</v>
      </c>
      <c r="E54" s="96">
        <f t="shared" si="12"/>
        <v>-9734.3429365344364</v>
      </c>
      <c r="F54" s="97">
        <f t="shared" si="13"/>
        <v>-5200.7286468451402</v>
      </c>
      <c r="G54" s="96">
        <f t="shared" si="14"/>
        <v>-4533.6142896892961</v>
      </c>
      <c r="H54" s="98">
        <f t="shared" si="15"/>
        <v>-2306901.3398637064</v>
      </c>
      <c r="P54" s="41"/>
      <c r="S54" s="1"/>
      <c r="T54" s="1"/>
      <c r="V54" s="1"/>
      <c r="W54" s="1"/>
      <c r="X54" s="1"/>
      <c r="Y54" s="1"/>
      <c r="Z54" s="1"/>
      <c r="AA54" s="1"/>
    </row>
    <row r="55" spans="1:27" x14ac:dyDescent="0.25">
      <c r="A55" s="1"/>
      <c r="B55" s="35">
        <v>22</v>
      </c>
      <c r="C55" s="36">
        <v>2</v>
      </c>
      <c r="D55" s="99">
        <f t="shared" si="16"/>
        <v>-2306901.3398637064</v>
      </c>
      <c r="E55" s="99">
        <f t="shared" si="12"/>
        <v>-9734.3429365344364</v>
      </c>
      <c r="F55" s="100">
        <f t="shared" si="13"/>
        <v>-5190.5280146933392</v>
      </c>
      <c r="G55" s="101">
        <f t="shared" si="14"/>
        <v>-4543.8149218410972</v>
      </c>
      <c r="H55" s="102">
        <f t="shared" si="15"/>
        <v>-2302357.5249418654</v>
      </c>
      <c r="S55" s="1"/>
      <c r="T55" s="1"/>
      <c r="V55" s="1"/>
      <c r="W55" s="1"/>
      <c r="X55" s="1"/>
      <c r="Y55" s="1"/>
      <c r="Z55" s="1"/>
      <c r="AA55" s="1"/>
    </row>
    <row r="56" spans="1:27" x14ac:dyDescent="0.25">
      <c r="A56" s="1"/>
      <c r="B56" s="49">
        <v>23</v>
      </c>
      <c r="C56" s="50">
        <v>2</v>
      </c>
      <c r="D56" s="96">
        <f t="shared" si="16"/>
        <v>-2302357.5249418654</v>
      </c>
      <c r="E56" s="96">
        <f t="shared" si="12"/>
        <v>-9734.3429365344364</v>
      </c>
      <c r="F56" s="97">
        <f t="shared" si="13"/>
        <v>-5180.304431119197</v>
      </c>
      <c r="G56" s="96">
        <f t="shared" si="14"/>
        <v>-4554.0385054152393</v>
      </c>
      <c r="H56" s="98">
        <f t="shared" si="15"/>
        <v>-2297803.4864364499</v>
      </c>
      <c r="S56" s="40"/>
      <c r="T56" s="1"/>
      <c r="V56" s="1"/>
      <c r="W56" s="1"/>
      <c r="X56" s="1"/>
      <c r="Y56" s="1"/>
      <c r="Z56" s="1"/>
      <c r="AA56" s="1"/>
    </row>
    <row r="57" spans="1:27" x14ac:dyDescent="0.25">
      <c r="A57" s="1"/>
      <c r="B57" s="35">
        <v>24</v>
      </c>
      <c r="C57" s="36">
        <v>2</v>
      </c>
      <c r="D57" s="99">
        <f t="shared" si="16"/>
        <v>-2297803.4864364499</v>
      </c>
      <c r="E57" s="99">
        <f t="shared" si="12"/>
        <v>-9734.3429365344364</v>
      </c>
      <c r="F57" s="100">
        <f t="shared" si="13"/>
        <v>-5170.0578444820121</v>
      </c>
      <c r="G57" s="101">
        <f t="shared" si="14"/>
        <v>-4564.2850920524243</v>
      </c>
      <c r="H57" s="102">
        <f t="shared" si="15"/>
        <v>-2293239.2013443974</v>
      </c>
      <c r="S57" s="1"/>
      <c r="T57" s="1"/>
      <c r="V57" s="1"/>
      <c r="W57" s="1"/>
      <c r="X57" s="1"/>
      <c r="Y57" s="1"/>
      <c r="Z57" s="1"/>
      <c r="AA57" s="1"/>
    </row>
    <row r="58" spans="1:27" x14ac:dyDescent="0.25">
      <c r="A58" s="1"/>
      <c r="B58" s="49">
        <v>25</v>
      </c>
      <c r="C58" s="50">
        <v>3</v>
      </c>
      <c r="D58" s="96">
        <f t="shared" si="16"/>
        <v>-2293239.2013443974</v>
      </c>
      <c r="E58" s="96">
        <f t="shared" si="12"/>
        <v>-9734.3429365344364</v>
      </c>
      <c r="F58" s="97">
        <f t="shared" si="13"/>
        <v>-5159.7882030248938</v>
      </c>
      <c r="G58" s="96">
        <f t="shared" si="14"/>
        <v>-4574.5547335095425</v>
      </c>
      <c r="H58" s="98">
        <f t="shared" si="15"/>
        <v>-2288664.6466108877</v>
      </c>
      <c r="S58" s="1"/>
      <c r="T58" s="1"/>
      <c r="V58" s="1"/>
      <c r="W58" s="1"/>
      <c r="X58" s="1"/>
      <c r="Y58" s="1"/>
      <c r="Z58" s="1"/>
      <c r="AA58" s="1"/>
    </row>
    <row r="59" spans="1:27" x14ac:dyDescent="0.25">
      <c r="A59" s="1"/>
      <c r="B59" s="35">
        <v>26</v>
      </c>
      <c r="C59" s="36">
        <v>3</v>
      </c>
      <c r="D59" s="99">
        <f t="shared" si="16"/>
        <v>-2288664.6466108877</v>
      </c>
      <c r="E59" s="99">
        <f t="shared" si="12"/>
        <v>-9734.3429365344364</v>
      </c>
      <c r="F59" s="100">
        <f t="shared" si="13"/>
        <v>-5149.4954548744972</v>
      </c>
      <c r="G59" s="101">
        <f t="shared" si="14"/>
        <v>-4584.8474816599391</v>
      </c>
      <c r="H59" s="102">
        <f t="shared" si="15"/>
        <v>-2284079.7991292276</v>
      </c>
      <c r="S59" s="1"/>
      <c r="T59" s="1"/>
      <c r="V59" s="1"/>
      <c r="W59" s="1"/>
      <c r="X59" s="1"/>
      <c r="Y59" s="1"/>
      <c r="Z59" s="1"/>
      <c r="AA59" s="1"/>
    </row>
    <row r="60" spans="1:27" x14ac:dyDescent="0.25">
      <c r="A60" s="1"/>
      <c r="B60" s="49">
        <v>27</v>
      </c>
      <c r="C60" s="50">
        <v>3</v>
      </c>
      <c r="D60" s="96">
        <f t="shared" si="16"/>
        <v>-2284079.7991292276</v>
      </c>
      <c r="E60" s="96">
        <f t="shared" si="12"/>
        <v>-9734.3429365344364</v>
      </c>
      <c r="F60" s="97">
        <f t="shared" si="13"/>
        <v>-5139.1795480407627</v>
      </c>
      <c r="G60" s="96">
        <f t="shared" si="14"/>
        <v>-4595.1633884936737</v>
      </c>
      <c r="H60" s="98">
        <f t="shared" si="15"/>
        <v>-2279484.6357407342</v>
      </c>
      <c r="S60" s="1"/>
      <c r="T60" s="1"/>
      <c r="V60" s="1"/>
      <c r="W60" s="1"/>
      <c r="X60" s="1"/>
      <c r="Y60" s="1"/>
      <c r="Z60" s="1"/>
      <c r="AA60" s="1"/>
    </row>
    <row r="61" spans="1:27" x14ac:dyDescent="0.25">
      <c r="A61" s="1"/>
      <c r="B61" s="35">
        <v>28</v>
      </c>
      <c r="C61" s="36">
        <v>3</v>
      </c>
      <c r="D61" s="99">
        <f t="shared" si="16"/>
        <v>-2279484.6357407342</v>
      </c>
      <c r="E61" s="99">
        <f t="shared" si="12"/>
        <v>-9734.3429365344364</v>
      </c>
      <c r="F61" s="100">
        <f t="shared" si="13"/>
        <v>-5128.8404304166515</v>
      </c>
      <c r="G61" s="101">
        <f t="shared" si="14"/>
        <v>-4605.5025061177848</v>
      </c>
      <c r="H61" s="102">
        <f t="shared" si="15"/>
        <v>-2274879.1332346164</v>
      </c>
      <c r="S61" s="1"/>
      <c r="T61" s="1"/>
      <c r="V61" s="1"/>
      <c r="W61" s="1"/>
      <c r="X61" s="1"/>
      <c r="Y61" s="1"/>
      <c r="Z61" s="1"/>
      <c r="AA61" s="1"/>
    </row>
    <row r="62" spans="1:27" x14ac:dyDescent="0.25">
      <c r="A62" s="1"/>
      <c r="B62" s="49">
        <v>29</v>
      </c>
      <c r="C62" s="50">
        <v>3</v>
      </c>
      <c r="D62" s="96">
        <f t="shared" si="16"/>
        <v>-2274879.1332346164</v>
      </c>
      <c r="E62" s="96">
        <f t="shared" si="12"/>
        <v>-9734.3429365344364</v>
      </c>
      <c r="F62" s="97">
        <f t="shared" si="13"/>
        <v>-5118.4780497778866</v>
      </c>
      <c r="G62" s="96">
        <f t="shared" si="14"/>
        <v>-4615.8648867565498</v>
      </c>
      <c r="H62" s="98">
        <f t="shared" si="15"/>
        <v>-2270263.2683478598</v>
      </c>
      <c r="S62" s="1"/>
      <c r="T62" s="1"/>
      <c r="V62" s="1"/>
      <c r="W62" s="1"/>
      <c r="X62" s="1"/>
      <c r="Y62" s="1"/>
      <c r="Z62" s="1"/>
      <c r="AA62" s="1"/>
    </row>
    <row r="63" spans="1:27" x14ac:dyDescent="0.25">
      <c r="A63" s="1"/>
      <c r="B63" s="35">
        <v>30</v>
      </c>
      <c r="C63" s="36">
        <v>3</v>
      </c>
      <c r="D63" s="99">
        <f t="shared" si="16"/>
        <v>-2270263.2683478598</v>
      </c>
      <c r="E63" s="99">
        <f t="shared" si="12"/>
        <v>-9734.3429365344364</v>
      </c>
      <c r="F63" s="100">
        <f t="shared" si="13"/>
        <v>-5108.0923537826848</v>
      </c>
      <c r="G63" s="101">
        <f t="shared" si="14"/>
        <v>-4626.2505827517516</v>
      </c>
      <c r="H63" s="102">
        <f t="shared" si="15"/>
        <v>-2265637.017765108</v>
      </c>
      <c r="S63" s="1"/>
      <c r="T63" s="1"/>
      <c r="V63" s="1"/>
      <c r="W63" s="1"/>
      <c r="X63" s="1"/>
      <c r="Y63" s="1"/>
      <c r="Z63" s="1"/>
      <c r="AA63" s="1"/>
    </row>
    <row r="64" spans="1:27" x14ac:dyDescent="0.25">
      <c r="A64" s="1"/>
      <c r="B64" s="49">
        <v>31</v>
      </c>
      <c r="C64" s="50">
        <v>3</v>
      </c>
      <c r="D64" s="96">
        <f t="shared" si="16"/>
        <v>-2265637.017765108</v>
      </c>
      <c r="E64" s="96">
        <f t="shared" si="12"/>
        <v>-9734.3429365344364</v>
      </c>
      <c r="F64" s="97">
        <f t="shared" si="13"/>
        <v>-5097.6832899714927</v>
      </c>
      <c r="G64" s="96">
        <f t="shared" si="14"/>
        <v>-4636.6596465629436</v>
      </c>
      <c r="H64" s="98">
        <f t="shared" si="15"/>
        <v>-2261000.3581185453</v>
      </c>
      <c r="S64" s="1"/>
      <c r="T64" s="1"/>
      <c r="V64" s="1"/>
      <c r="W64" s="1"/>
      <c r="X64" s="1"/>
      <c r="Y64" s="1"/>
      <c r="Z64" s="1"/>
      <c r="AA64" s="1"/>
    </row>
    <row r="65" spans="1:27" x14ac:dyDescent="0.25">
      <c r="A65" s="1"/>
      <c r="B65" s="35">
        <v>32</v>
      </c>
      <c r="C65" s="36">
        <v>3</v>
      </c>
      <c r="D65" s="99">
        <f t="shared" si="16"/>
        <v>-2261000.3581185453</v>
      </c>
      <c r="E65" s="99">
        <f t="shared" si="12"/>
        <v>-9734.3429365344364</v>
      </c>
      <c r="F65" s="100">
        <f t="shared" si="13"/>
        <v>-5087.2508057667264</v>
      </c>
      <c r="G65" s="101">
        <f t="shared" si="14"/>
        <v>-4647.0921307677099</v>
      </c>
      <c r="H65" s="102">
        <f t="shared" si="15"/>
        <v>-2256353.2659877776</v>
      </c>
      <c r="I65" s="1"/>
      <c r="J65" s="30"/>
      <c r="K65" s="30"/>
      <c r="S65" s="1"/>
      <c r="T65" s="1"/>
      <c r="V65" s="1"/>
      <c r="W65" s="1"/>
      <c r="X65" s="1"/>
      <c r="Y65" s="1"/>
      <c r="Z65" s="1"/>
      <c r="AA65" s="1"/>
    </row>
    <row r="66" spans="1:27" x14ac:dyDescent="0.25">
      <c r="A66" s="1"/>
      <c r="B66" s="49">
        <v>33</v>
      </c>
      <c r="C66" s="50">
        <v>3</v>
      </c>
      <c r="D66" s="96">
        <f t="shared" si="16"/>
        <v>-2256353.2659877776</v>
      </c>
      <c r="E66" s="96">
        <f t="shared" si="12"/>
        <v>-9734.3429365344364</v>
      </c>
      <c r="F66" s="97">
        <f t="shared" si="13"/>
        <v>-5076.7948484724993</v>
      </c>
      <c r="G66" s="96">
        <f t="shared" si="14"/>
        <v>-4657.5480880619371</v>
      </c>
      <c r="H66" s="98">
        <f t="shared" si="15"/>
        <v>-2251695.7178997155</v>
      </c>
      <c r="I66" s="1"/>
      <c r="J66" s="30"/>
      <c r="K66" s="30"/>
      <c r="S66" s="1"/>
      <c r="T66" s="1"/>
      <c r="V66" s="1"/>
      <c r="W66" s="1"/>
      <c r="X66" s="1"/>
      <c r="Y66" s="1"/>
      <c r="Z66" s="1"/>
      <c r="AA66" s="1"/>
    </row>
    <row r="67" spans="1:27" x14ac:dyDescent="0.25">
      <c r="A67" s="1"/>
      <c r="B67" s="35">
        <v>34</v>
      </c>
      <c r="C67" s="36">
        <v>3</v>
      </c>
      <c r="D67" s="99">
        <f t="shared" si="16"/>
        <v>-2251695.7178997155</v>
      </c>
      <c r="E67" s="99">
        <f t="shared" si="12"/>
        <v>-9734.3429365344364</v>
      </c>
      <c r="F67" s="100">
        <f t="shared" si="13"/>
        <v>-5066.3153652743595</v>
      </c>
      <c r="G67" s="101">
        <f t="shared" si="14"/>
        <v>-4668.0275712600769</v>
      </c>
      <c r="H67" s="102">
        <f t="shared" si="15"/>
        <v>-2247027.6903284555</v>
      </c>
      <c r="I67" s="1"/>
      <c r="J67" s="30"/>
      <c r="K67" s="30"/>
      <c r="S67" s="1"/>
      <c r="T67" s="1"/>
      <c r="V67" s="1"/>
      <c r="W67" s="1"/>
      <c r="X67" s="1"/>
      <c r="Y67" s="1"/>
      <c r="Z67" s="1"/>
      <c r="AA67" s="1"/>
    </row>
    <row r="68" spans="1:27" x14ac:dyDescent="0.25">
      <c r="A68" s="1"/>
      <c r="B68" s="49">
        <v>35</v>
      </c>
      <c r="C68" s="50">
        <v>3</v>
      </c>
      <c r="D68" s="96">
        <f t="shared" si="16"/>
        <v>-2247027.6903284555</v>
      </c>
      <c r="E68" s="96">
        <f t="shared" si="12"/>
        <v>-9734.3429365344364</v>
      </c>
      <c r="F68" s="97">
        <f t="shared" si="13"/>
        <v>-5055.8123032390249</v>
      </c>
      <c r="G68" s="96">
        <f t="shared" si="14"/>
        <v>-4678.5306332954115</v>
      </c>
      <c r="H68" s="98">
        <f t="shared" si="15"/>
        <v>-2242349.1596951601</v>
      </c>
      <c r="I68" s="1"/>
      <c r="J68" s="30"/>
      <c r="K68" s="30"/>
      <c r="S68" s="1"/>
      <c r="T68" s="1"/>
      <c r="V68" s="1"/>
      <c r="W68" s="1"/>
      <c r="X68" s="1"/>
      <c r="Y68" s="1"/>
      <c r="Z68" s="1"/>
      <c r="AA68" s="1"/>
    </row>
    <row r="69" spans="1:27" x14ac:dyDescent="0.25">
      <c r="A69" s="1"/>
      <c r="B69" s="35">
        <v>36</v>
      </c>
      <c r="C69" s="36">
        <v>3</v>
      </c>
      <c r="D69" s="99">
        <f t="shared" si="16"/>
        <v>-2242349.1596951601</v>
      </c>
      <c r="E69" s="99">
        <f t="shared" si="12"/>
        <v>-9734.3429365344364</v>
      </c>
      <c r="F69" s="100">
        <f t="shared" si="13"/>
        <v>-5045.2856093141099</v>
      </c>
      <c r="G69" s="101">
        <f t="shared" si="14"/>
        <v>-4689.0573272203264</v>
      </c>
      <c r="H69" s="102">
        <f t="shared" si="15"/>
        <v>-2237660.1023679399</v>
      </c>
      <c r="I69" s="1"/>
      <c r="J69" s="30"/>
      <c r="K69" s="30"/>
      <c r="S69" s="1"/>
      <c r="T69" s="1"/>
      <c r="V69" s="1"/>
      <c r="W69" s="1"/>
      <c r="X69" s="1"/>
      <c r="Y69" s="1"/>
      <c r="Z69" s="1"/>
      <c r="AA69" s="1"/>
    </row>
    <row r="70" spans="1:27" x14ac:dyDescent="0.25">
      <c r="A70" s="1"/>
      <c r="B70" s="49">
        <v>37</v>
      </c>
      <c r="C70" s="50">
        <v>4</v>
      </c>
      <c r="D70" s="96">
        <f t="shared" si="16"/>
        <v>-2237660.1023679399</v>
      </c>
      <c r="E70" s="96">
        <f t="shared" si="12"/>
        <v>-9734.3429365344364</v>
      </c>
      <c r="F70" s="97">
        <f t="shared" si="13"/>
        <v>-5034.7352303278649</v>
      </c>
      <c r="G70" s="96">
        <f t="shared" si="14"/>
        <v>-4699.6077062065715</v>
      </c>
      <c r="H70" s="98">
        <f t="shared" si="15"/>
        <v>-2232960.4946617335</v>
      </c>
      <c r="I70" s="1"/>
      <c r="J70" s="30"/>
      <c r="K70" s="30"/>
      <c r="S70" s="1"/>
      <c r="T70" s="1"/>
      <c r="V70" s="1"/>
      <c r="W70" s="1"/>
      <c r="X70" s="1"/>
      <c r="Y70" s="1"/>
      <c r="Z70" s="1"/>
      <c r="AA70" s="1"/>
    </row>
    <row r="71" spans="1:27" x14ac:dyDescent="0.25">
      <c r="A71" s="1"/>
      <c r="B71" s="35">
        <v>38</v>
      </c>
      <c r="C71" s="36">
        <v>4</v>
      </c>
      <c r="D71" s="99">
        <f t="shared" si="16"/>
        <v>-2232960.4946617335</v>
      </c>
      <c r="E71" s="99">
        <f t="shared" si="12"/>
        <v>-9734.3429365344364</v>
      </c>
      <c r="F71" s="100">
        <f t="shared" si="13"/>
        <v>-5024.1611129888997</v>
      </c>
      <c r="G71" s="101">
        <f t="shared" si="14"/>
        <v>-4710.1818235455366</v>
      </c>
      <c r="H71" s="102">
        <f t="shared" si="15"/>
        <v>-2228250.3128381879</v>
      </c>
      <c r="I71" s="1"/>
      <c r="J71" s="30"/>
      <c r="K71" s="30"/>
      <c r="S71" s="1"/>
      <c r="T71" s="1"/>
      <c r="V71" s="1"/>
      <c r="W71" s="1"/>
      <c r="X71" s="1"/>
      <c r="Y71" s="1"/>
      <c r="Z71" s="1"/>
      <c r="AA71" s="1"/>
    </row>
    <row r="72" spans="1:27" x14ac:dyDescent="0.25">
      <c r="A72" s="1"/>
      <c r="B72" s="49">
        <v>39</v>
      </c>
      <c r="C72" s="50">
        <v>4</v>
      </c>
      <c r="D72" s="96">
        <f t="shared" si="16"/>
        <v>-2228250.3128381879</v>
      </c>
      <c r="E72" s="96">
        <f t="shared" si="12"/>
        <v>-9734.3429365344364</v>
      </c>
      <c r="F72" s="97">
        <f t="shared" si="13"/>
        <v>-5013.563203885923</v>
      </c>
      <c r="G72" s="96">
        <f t="shared" si="14"/>
        <v>-4720.7797326485133</v>
      </c>
      <c r="H72" s="98">
        <f t="shared" si="15"/>
        <v>-2223529.5331055396</v>
      </c>
      <c r="I72" s="1"/>
      <c r="J72" s="30"/>
      <c r="K72" s="30"/>
      <c r="S72" s="1"/>
      <c r="T72" s="1"/>
      <c r="V72" s="1"/>
      <c r="W72" s="1"/>
      <c r="X72" s="1"/>
      <c r="Y72" s="1"/>
      <c r="Z72" s="1"/>
      <c r="AA72" s="1"/>
    </row>
    <row r="73" spans="1:27" x14ac:dyDescent="0.25">
      <c r="A73" s="1"/>
      <c r="B73" s="35">
        <v>40</v>
      </c>
      <c r="C73" s="36">
        <v>4</v>
      </c>
      <c r="D73" s="99">
        <f t="shared" si="16"/>
        <v>-2223529.5331055396</v>
      </c>
      <c r="E73" s="99">
        <f t="shared" si="12"/>
        <v>-9734.3429365344364</v>
      </c>
      <c r="F73" s="100">
        <f t="shared" si="13"/>
        <v>-5002.9414494874645</v>
      </c>
      <c r="G73" s="101">
        <f t="shared" si="14"/>
        <v>-4731.4014870469719</v>
      </c>
      <c r="H73" s="102">
        <f t="shared" si="15"/>
        <v>-2218798.1316184928</v>
      </c>
      <c r="I73" s="1"/>
      <c r="J73" s="30"/>
      <c r="K73" s="30"/>
      <c r="S73" s="1"/>
      <c r="T73" s="1"/>
      <c r="V73" s="1"/>
      <c r="W73" s="1"/>
      <c r="X73" s="1"/>
      <c r="Y73" s="1"/>
      <c r="Z73" s="1"/>
      <c r="AA73" s="1"/>
    </row>
    <row r="74" spans="1:27" x14ac:dyDescent="0.25">
      <c r="A74" s="1"/>
      <c r="B74" s="49">
        <v>41</v>
      </c>
      <c r="C74" s="50">
        <v>4</v>
      </c>
      <c r="D74" s="96">
        <f t="shared" si="16"/>
        <v>-2218798.1316184928</v>
      </c>
      <c r="E74" s="96">
        <f t="shared" si="12"/>
        <v>-9734.3429365344364</v>
      </c>
      <c r="F74" s="97">
        <f t="shared" si="13"/>
        <v>-4992.2957961416087</v>
      </c>
      <c r="G74" s="96">
        <f t="shared" si="14"/>
        <v>-4742.0471403928277</v>
      </c>
      <c r="H74" s="98">
        <f t="shared" si="15"/>
        <v>-2214056.0844780998</v>
      </c>
      <c r="I74" s="1"/>
      <c r="J74" s="30"/>
      <c r="K74" s="30"/>
      <c r="S74" s="1"/>
      <c r="T74" s="1"/>
      <c r="V74" s="1"/>
      <c r="W74" s="1"/>
      <c r="X74" s="1"/>
      <c r="Y74" s="1"/>
      <c r="Z74" s="1"/>
      <c r="AA74" s="1"/>
    </row>
    <row r="75" spans="1:27" x14ac:dyDescent="0.25">
      <c r="A75" s="1"/>
      <c r="B75" s="35">
        <v>42</v>
      </c>
      <c r="C75" s="36">
        <v>4</v>
      </c>
      <c r="D75" s="99">
        <f t="shared" si="16"/>
        <v>-2214056.0844780998</v>
      </c>
      <c r="E75" s="99">
        <f t="shared" si="12"/>
        <v>-9734.3429365344364</v>
      </c>
      <c r="F75" s="100">
        <f t="shared" si="13"/>
        <v>-4981.6261900757245</v>
      </c>
      <c r="G75" s="101">
        <f t="shared" si="14"/>
        <v>-4752.7167464587119</v>
      </c>
      <c r="H75" s="102">
        <f t="shared" si="15"/>
        <v>-2209303.367731641</v>
      </c>
      <c r="I75" s="1"/>
      <c r="J75" s="30"/>
      <c r="K75" s="30"/>
      <c r="S75" s="1"/>
      <c r="T75" s="1"/>
      <c r="V75" s="1"/>
      <c r="W75" s="1"/>
      <c r="X75" s="1"/>
      <c r="Y75" s="1"/>
      <c r="Z75" s="1"/>
      <c r="AA75" s="1"/>
    </row>
    <row r="76" spans="1:27" x14ac:dyDescent="0.25">
      <c r="A76" s="1"/>
      <c r="B76" s="49">
        <v>43</v>
      </c>
      <c r="C76" s="50">
        <v>4</v>
      </c>
      <c r="D76" s="96">
        <f t="shared" si="16"/>
        <v>-2209303.367731641</v>
      </c>
      <c r="E76" s="96">
        <f t="shared" si="12"/>
        <v>-9734.3429365344364</v>
      </c>
      <c r="F76" s="97">
        <f t="shared" si="13"/>
        <v>-4970.9325773961928</v>
      </c>
      <c r="G76" s="96">
        <f t="shared" si="14"/>
        <v>-4763.4103591382436</v>
      </c>
      <c r="H76" s="98">
        <f t="shared" si="15"/>
        <v>-2204539.9573725029</v>
      </c>
      <c r="I76" s="1"/>
      <c r="J76" s="30"/>
      <c r="K76" s="30"/>
      <c r="S76" s="1"/>
      <c r="T76" s="1"/>
      <c r="V76" s="1"/>
      <c r="W76" s="1"/>
      <c r="X76" s="1"/>
      <c r="Y76" s="1"/>
      <c r="Z76" s="1"/>
      <c r="AA76" s="1"/>
    </row>
    <row r="77" spans="1:27" x14ac:dyDescent="0.25">
      <c r="B77" s="35">
        <v>44</v>
      </c>
      <c r="C77" s="36">
        <v>4</v>
      </c>
      <c r="D77" s="99">
        <f t="shared" si="16"/>
        <v>-2204539.9573725029</v>
      </c>
      <c r="E77" s="99">
        <f t="shared" si="12"/>
        <v>-9734.3429365344364</v>
      </c>
      <c r="F77" s="100">
        <f t="shared" si="13"/>
        <v>-4960.2149040881313</v>
      </c>
      <c r="G77" s="101">
        <f t="shared" si="14"/>
        <v>-4774.128032446305</v>
      </c>
      <c r="H77" s="102">
        <f t="shared" si="15"/>
        <v>-2199765.8293400565</v>
      </c>
      <c r="J77" s="30"/>
      <c r="K77" s="30"/>
    </row>
    <row r="78" spans="1:27" x14ac:dyDescent="0.25">
      <c r="B78" s="49">
        <v>45</v>
      </c>
      <c r="C78" s="50">
        <v>4</v>
      </c>
      <c r="D78" s="96">
        <f t="shared" si="16"/>
        <v>-2199765.8293400565</v>
      </c>
      <c r="E78" s="96">
        <f t="shared" si="12"/>
        <v>-9734.3429365344364</v>
      </c>
      <c r="F78" s="97">
        <f t="shared" si="13"/>
        <v>-4949.4731160151268</v>
      </c>
      <c r="G78" s="96">
        <f t="shared" si="14"/>
        <v>-4784.8698205193095</v>
      </c>
      <c r="H78" s="98">
        <f t="shared" si="15"/>
        <v>-2194980.9595195372</v>
      </c>
      <c r="J78" s="30"/>
      <c r="K78" s="30"/>
    </row>
    <row r="79" spans="1:27" x14ac:dyDescent="0.25">
      <c r="B79" s="35">
        <v>46</v>
      </c>
      <c r="C79" s="36">
        <v>4</v>
      </c>
      <c r="D79" s="99">
        <f t="shared" si="16"/>
        <v>-2194980.9595195372</v>
      </c>
      <c r="E79" s="99">
        <f t="shared" si="12"/>
        <v>-9734.3429365344364</v>
      </c>
      <c r="F79" s="100">
        <f t="shared" si="13"/>
        <v>-4938.7071589189591</v>
      </c>
      <c r="G79" s="101">
        <f t="shared" si="14"/>
        <v>-4795.6357776154773</v>
      </c>
      <c r="H79" s="102">
        <f t="shared" si="15"/>
        <v>-2190185.3237419217</v>
      </c>
      <c r="J79" s="30"/>
      <c r="K79" s="30"/>
    </row>
    <row r="80" spans="1:27" x14ac:dyDescent="0.25">
      <c r="B80" s="49">
        <v>47</v>
      </c>
      <c r="C80" s="50">
        <v>4</v>
      </c>
      <c r="D80" s="96">
        <f t="shared" si="16"/>
        <v>-2190185.3237419217</v>
      </c>
      <c r="E80" s="96">
        <f t="shared" si="12"/>
        <v>-9734.3429365344364</v>
      </c>
      <c r="F80" s="97">
        <f t="shared" si="13"/>
        <v>-4927.9169784193236</v>
      </c>
      <c r="G80" s="96">
        <f t="shared" si="14"/>
        <v>-4806.4259581151127</v>
      </c>
      <c r="H80" s="98">
        <f t="shared" si="15"/>
        <v>-2185378.8977838065</v>
      </c>
      <c r="J80" s="30"/>
      <c r="K80" s="30"/>
    </row>
    <row r="81" spans="2:11" x14ac:dyDescent="0.25">
      <c r="B81" s="35">
        <v>48</v>
      </c>
      <c r="C81" s="36">
        <v>4</v>
      </c>
      <c r="D81" s="99">
        <f t="shared" si="16"/>
        <v>-2185378.8977838065</v>
      </c>
      <c r="E81" s="99">
        <f t="shared" si="12"/>
        <v>-9734.3429365344364</v>
      </c>
      <c r="F81" s="100">
        <f t="shared" si="13"/>
        <v>-4917.1025200135646</v>
      </c>
      <c r="G81" s="101">
        <f t="shared" si="14"/>
        <v>-4817.2404165208718</v>
      </c>
      <c r="H81" s="102">
        <f t="shared" si="15"/>
        <v>-2180561.6573672858</v>
      </c>
      <c r="J81" s="30"/>
      <c r="K81" s="30"/>
    </row>
    <row r="82" spans="2:11" x14ac:dyDescent="0.25">
      <c r="B82" s="49">
        <v>49</v>
      </c>
      <c r="C82" s="50">
        <v>5</v>
      </c>
      <c r="D82" s="96">
        <f t="shared" si="16"/>
        <v>-2180561.6573672858</v>
      </c>
      <c r="E82" s="96">
        <f t="shared" si="12"/>
        <v>-9734.3429365344364</v>
      </c>
      <c r="F82" s="97">
        <f t="shared" si="13"/>
        <v>-4906.2637290763932</v>
      </c>
      <c r="G82" s="96">
        <f t="shared" si="14"/>
        <v>-4828.0792074580431</v>
      </c>
      <c r="H82" s="98">
        <f t="shared" si="15"/>
        <v>-2175733.5781598277</v>
      </c>
      <c r="J82" s="30"/>
      <c r="K82" s="30"/>
    </row>
    <row r="83" spans="2:11" x14ac:dyDescent="0.25">
      <c r="B83" s="35">
        <v>50</v>
      </c>
      <c r="C83" s="36">
        <v>5</v>
      </c>
      <c r="D83" s="99">
        <f t="shared" si="16"/>
        <v>-2175733.5781598277</v>
      </c>
      <c r="E83" s="99">
        <f t="shared" si="12"/>
        <v>-9734.3429365344364</v>
      </c>
      <c r="F83" s="100">
        <f t="shared" si="13"/>
        <v>-4895.4005508596119</v>
      </c>
      <c r="G83" s="101">
        <f t="shared" si="14"/>
        <v>-4838.9423856748244</v>
      </c>
      <c r="H83" s="102">
        <f t="shared" si="15"/>
        <v>-2170894.6357741528</v>
      </c>
      <c r="J83" s="30"/>
      <c r="K83" s="30"/>
    </row>
    <row r="84" spans="2:11" x14ac:dyDescent="0.25">
      <c r="B84" s="49">
        <v>51</v>
      </c>
      <c r="C84" s="50">
        <v>5</v>
      </c>
      <c r="D84" s="96">
        <f t="shared" si="16"/>
        <v>-2170894.6357741528</v>
      </c>
      <c r="E84" s="96">
        <f t="shared" si="12"/>
        <v>-9734.3429365344364</v>
      </c>
      <c r="F84" s="97">
        <f t="shared" si="13"/>
        <v>-4884.5129304918437</v>
      </c>
      <c r="G84" s="96">
        <f t="shared" si="14"/>
        <v>-4849.8300060425927</v>
      </c>
      <c r="H84" s="98">
        <f t="shared" si="15"/>
        <v>-2166044.8057681103</v>
      </c>
      <c r="J84" s="30"/>
      <c r="K84" s="30"/>
    </row>
    <row r="85" spans="2:11" x14ac:dyDescent="0.25">
      <c r="B85" s="35">
        <v>52</v>
      </c>
      <c r="C85" s="36">
        <v>5</v>
      </c>
      <c r="D85" s="99">
        <f t="shared" si="16"/>
        <v>-2166044.8057681103</v>
      </c>
      <c r="E85" s="99">
        <f t="shared" si="12"/>
        <v>-9734.3429365344364</v>
      </c>
      <c r="F85" s="100">
        <f t="shared" si="13"/>
        <v>-4873.6008129782485</v>
      </c>
      <c r="G85" s="101">
        <f t="shared" si="14"/>
        <v>-4860.7421235561878</v>
      </c>
      <c r="H85" s="102">
        <f t="shared" si="15"/>
        <v>-2161184.063644554</v>
      </c>
      <c r="J85" s="30"/>
      <c r="K85" s="30"/>
    </row>
    <row r="86" spans="2:11" x14ac:dyDescent="0.25">
      <c r="B86" s="49">
        <v>53</v>
      </c>
      <c r="C86" s="50">
        <v>5</v>
      </c>
      <c r="D86" s="96">
        <f t="shared" si="16"/>
        <v>-2161184.063644554</v>
      </c>
      <c r="E86" s="96">
        <f t="shared" si="12"/>
        <v>-9734.3429365344364</v>
      </c>
      <c r="F86" s="97">
        <f t="shared" si="13"/>
        <v>-4862.6641432002461</v>
      </c>
      <c r="G86" s="96">
        <f t="shared" si="14"/>
        <v>-4871.6787933341902</v>
      </c>
      <c r="H86" s="98">
        <f t="shared" si="15"/>
        <v>-2156312.3848512196</v>
      </c>
      <c r="J86" s="30"/>
      <c r="K86" s="30"/>
    </row>
    <row r="87" spans="2:11" x14ac:dyDescent="0.25">
      <c r="B87" s="35">
        <v>54</v>
      </c>
      <c r="C87" s="36">
        <v>5</v>
      </c>
      <c r="D87" s="99">
        <f t="shared" si="16"/>
        <v>-2156312.3848512196</v>
      </c>
      <c r="E87" s="99">
        <f t="shared" si="12"/>
        <v>-9734.3429365344364</v>
      </c>
      <c r="F87" s="100">
        <f t="shared" si="13"/>
        <v>-4851.7028659152438</v>
      </c>
      <c r="G87" s="101">
        <f t="shared" si="14"/>
        <v>-4882.6400706191926</v>
      </c>
      <c r="H87" s="102">
        <f t="shared" si="15"/>
        <v>-2151429.7447806005</v>
      </c>
      <c r="J87" s="30"/>
      <c r="K87" s="30"/>
    </row>
    <row r="88" spans="2:11" x14ac:dyDescent="0.25">
      <c r="B88" s="49">
        <v>55</v>
      </c>
      <c r="C88" s="50">
        <v>5</v>
      </c>
      <c r="D88" s="96">
        <f t="shared" si="16"/>
        <v>-2151429.7447806005</v>
      </c>
      <c r="E88" s="96">
        <f t="shared" si="12"/>
        <v>-9734.3429365344364</v>
      </c>
      <c r="F88" s="97">
        <f t="shared" si="13"/>
        <v>-4840.716925756351</v>
      </c>
      <c r="G88" s="96">
        <f t="shared" si="14"/>
        <v>-4893.6260107780854</v>
      </c>
      <c r="H88" s="98">
        <f t="shared" si="15"/>
        <v>-2146536.1187698226</v>
      </c>
      <c r="J88" s="30"/>
      <c r="K88" s="30"/>
    </row>
    <row r="89" spans="2:11" x14ac:dyDescent="0.25">
      <c r="B89" s="35">
        <v>56</v>
      </c>
      <c r="C89" s="36">
        <v>5</v>
      </c>
      <c r="D89" s="99">
        <f t="shared" si="16"/>
        <v>-2146536.1187698226</v>
      </c>
      <c r="E89" s="99">
        <f t="shared" si="12"/>
        <v>-9734.3429365344364</v>
      </c>
      <c r="F89" s="100">
        <f t="shared" si="13"/>
        <v>-4829.7062672321008</v>
      </c>
      <c r="G89" s="101">
        <f t="shared" si="14"/>
        <v>-4904.6366693023356</v>
      </c>
      <c r="H89" s="102">
        <f t="shared" si="15"/>
        <v>-2141631.4821005203</v>
      </c>
      <c r="J89" s="30"/>
      <c r="K89" s="30"/>
    </row>
    <row r="90" spans="2:11" x14ac:dyDescent="0.25">
      <c r="B90" s="49">
        <v>57</v>
      </c>
      <c r="C90" s="50">
        <v>5</v>
      </c>
      <c r="D90" s="96">
        <f t="shared" si="16"/>
        <v>-2141631.4821005203</v>
      </c>
      <c r="E90" s="96">
        <f t="shared" si="12"/>
        <v>-9734.3429365344364</v>
      </c>
      <c r="F90" s="97">
        <f t="shared" si="13"/>
        <v>-4818.6708347261711</v>
      </c>
      <c r="G90" s="96">
        <f t="shared" si="14"/>
        <v>-4915.6721018082653</v>
      </c>
      <c r="H90" s="98">
        <f t="shared" si="15"/>
        <v>-2136715.809998712</v>
      </c>
      <c r="J90" s="30"/>
      <c r="K90" s="30"/>
    </row>
    <row r="91" spans="2:11" x14ac:dyDescent="0.25">
      <c r="B91" s="35">
        <v>58</v>
      </c>
      <c r="C91" s="36">
        <v>5</v>
      </c>
      <c r="D91" s="99">
        <f t="shared" si="16"/>
        <v>-2136715.809998712</v>
      </c>
      <c r="E91" s="99">
        <f t="shared" si="12"/>
        <v>-9734.3429365344364</v>
      </c>
      <c r="F91" s="100">
        <f t="shared" si="13"/>
        <v>-4807.6105724971021</v>
      </c>
      <c r="G91" s="101">
        <f t="shared" si="14"/>
        <v>-4926.7323640373343</v>
      </c>
      <c r="H91" s="102">
        <f t="shared" si="15"/>
        <v>-2131789.0776346745</v>
      </c>
      <c r="J91" s="30"/>
      <c r="K91" s="30"/>
    </row>
    <row r="92" spans="2:11" x14ac:dyDescent="0.25">
      <c r="B92" s="49">
        <v>59</v>
      </c>
      <c r="C92" s="50">
        <v>5</v>
      </c>
      <c r="D92" s="96">
        <f t="shared" si="16"/>
        <v>-2131789.0776346745</v>
      </c>
      <c r="E92" s="96">
        <f t="shared" si="12"/>
        <v>-9734.3429365344364</v>
      </c>
      <c r="F92" s="97">
        <f t="shared" si="13"/>
        <v>-4796.5254246780178</v>
      </c>
      <c r="G92" s="96">
        <f t="shared" si="14"/>
        <v>-4937.8175118564186</v>
      </c>
      <c r="H92" s="98">
        <f t="shared" si="15"/>
        <v>-2126851.2601228179</v>
      </c>
      <c r="J92" s="30"/>
      <c r="K92" s="30"/>
    </row>
    <row r="93" spans="2:11" x14ac:dyDescent="0.25">
      <c r="B93" s="35">
        <v>60</v>
      </c>
      <c r="C93" s="36">
        <v>5</v>
      </c>
      <c r="D93" s="99">
        <f t="shared" si="16"/>
        <v>-2126851.2601228179</v>
      </c>
      <c r="E93" s="99">
        <f t="shared" si="12"/>
        <v>-9734.3429365344364</v>
      </c>
      <c r="F93" s="100">
        <f t="shared" si="13"/>
        <v>-4785.4153352763406</v>
      </c>
      <c r="G93" s="101">
        <f t="shared" si="14"/>
        <v>-4948.9276012580958</v>
      </c>
      <c r="H93" s="102">
        <f t="shared" si="15"/>
        <v>-2121902.3325215597</v>
      </c>
      <c r="J93" s="30"/>
      <c r="K93" s="30"/>
    </row>
    <row r="94" spans="2:11" x14ac:dyDescent="0.25">
      <c r="B94" s="49">
        <v>61</v>
      </c>
      <c r="C94" s="50">
        <v>6</v>
      </c>
      <c r="D94" s="96">
        <f t="shared" si="16"/>
        <v>-2121902.3325215597</v>
      </c>
      <c r="E94" s="96">
        <f t="shared" si="12"/>
        <v>-9734.3429365344364</v>
      </c>
      <c r="F94" s="97">
        <f t="shared" si="13"/>
        <v>-4774.2802481735098</v>
      </c>
      <c r="G94" s="96">
        <f t="shared" si="14"/>
        <v>-4960.0626883609266</v>
      </c>
      <c r="H94" s="98">
        <f t="shared" si="15"/>
        <v>-2116942.2698331987</v>
      </c>
      <c r="J94" s="30"/>
      <c r="K94" s="30"/>
    </row>
    <row r="95" spans="2:11" x14ac:dyDescent="0.25">
      <c r="B95" s="35">
        <v>62</v>
      </c>
      <c r="C95" s="36">
        <v>6</v>
      </c>
      <c r="D95" s="99">
        <f t="shared" si="16"/>
        <v>-2116942.2698331987</v>
      </c>
      <c r="E95" s="99">
        <f t="shared" si="12"/>
        <v>-9734.3429365344364</v>
      </c>
      <c r="F95" s="100">
        <f t="shared" si="13"/>
        <v>-4763.1201071246969</v>
      </c>
      <c r="G95" s="101">
        <f t="shared" si="14"/>
        <v>-4971.2228294097395</v>
      </c>
      <c r="H95" s="102">
        <f t="shared" si="15"/>
        <v>-2111971.0470037889</v>
      </c>
      <c r="J95" s="30"/>
      <c r="K95" s="30"/>
    </row>
    <row r="96" spans="2:11" x14ac:dyDescent="0.25">
      <c r="B96" s="49">
        <v>63</v>
      </c>
      <c r="C96" s="50">
        <v>6</v>
      </c>
      <c r="D96" s="96">
        <f t="shared" si="16"/>
        <v>-2111971.0470037889</v>
      </c>
      <c r="E96" s="96">
        <f t="shared" si="12"/>
        <v>-9734.3429365344364</v>
      </c>
      <c r="F96" s="97">
        <f t="shared" si="13"/>
        <v>-4751.9348557585245</v>
      </c>
      <c r="G96" s="96">
        <f t="shared" si="14"/>
        <v>-4982.4080807759119</v>
      </c>
      <c r="H96" s="98">
        <f t="shared" si="15"/>
        <v>-2106988.6389230131</v>
      </c>
      <c r="J96" s="30"/>
      <c r="K96" s="30"/>
    </row>
    <row r="97" spans="2:11" x14ac:dyDescent="0.25">
      <c r="B97" s="35">
        <v>64</v>
      </c>
      <c r="C97" s="36">
        <v>6</v>
      </c>
      <c r="D97" s="99">
        <f t="shared" si="16"/>
        <v>-2106988.6389230131</v>
      </c>
      <c r="E97" s="99">
        <f t="shared" si="12"/>
        <v>-9734.3429365344364</v>
      </c>
      <c r="F97" s="100">
        <f t="shared" si="13"/>
        <v>-4740.7244375767796</v>
      </c>
      <c r="G97" s="101">
        <f t="shared" si="14"/>
        <v>-4993.6184989576568</v>
      </c>
      <c r="H97" s="102">
        <f t="shared" si="15"/>
        <v>-2101995.0204240554</v>
      </c>
      <c r="J97" s="30"/>
      <c r="K97" s="30"/>
    </row>
    <row r="98" spans="2:11" x14ac:dyDescent="0.25">
      <c r="B98" s="49">
        <v>65</v>
      </c>
      <c r="C98" s="50">
        <v>6</v>
      </c>
      <c r="D98" s="96">
        <f t="shared" si="16"/>
        <v>-2101995.0204240554</v>
      </c>
      <c r="E98" s="96">
        <f t="shared" si="12"/>
        <v>-9734.3429365344364</v>
      </c>
      <c r="F98" s="97">
        <f t="shared" si="13"/>
        <v>-4729.4887959541247</v>
      </c>
      <c r="G98" s="96">
        <f t="shared" si="14"/>
        <v>-5004.8541405803117</v>
      </c>
      <c r="H98" s="98">
        <f t="shared" si="15"/>
        <v>-2096990.166283475</v>
      </c>
      <c r="J98" s="30"/>
      <c r="K98" s="30"/>
    </row>
    <row r="99" spans="2:11" x14ac:dyDescent="0.25">
      <c r="B99" s="35">
        <v>66</v>
      </c>
      <c r="C99" s="36">
        <v>6</v>
      </c>
      <c r="D99" s="99">
        <f t="shared" si="16"/>
        <v>-2096990.166283475</v>
      </c>
      <c r="E99" s="99">
        <f t="shared" ref="E99:E162" si="17">PMT($C$20/12,$C$18*12,$C$17)</f>
        <v>-9734.3429365344364</v>
      </c>
      <c r="F99" s="100">
        <f t="shared" ref="F99:F162" si="18">D99*$C$20/12</f>
        <v>-4718.2278741378186</v>
      </c>
      <c r="G99" s="101">
        <f t="shared" ref="G99:G162" si="19">E99-F99</f>
        <v>-5016.1150623966178</v>
      </c>
      <c r="H99" s="102">
        <f t="shared" ref="H99:H162" si="20">D99-G99</f>
        <v>-2091974.0512210785</v>
      </c>
      <c r="J99" s="30"/>
      <c r="K99" s="30"/>
    </row>
    <row r="100" spans="2:11" x14ac:dyDescent="0.25">
      <c r="B100" s="49">
        <v>67</v>
      </c>
      <c r="C100" s="50">
        <v>6</v>
      </c>
      <c r="D100" s="96">
        <f t="shared" ref="D100:D163" si="21">H99</f>
        <v>-2091974.0512210785</v>
      </c>
      <c r="E100" s="96">
        <f t="shared" si="17"/>
        <v>-9734.3429365344364</v>
      </c>
      <c r="F100" s="97">
        <f t="shared" si="18"/>
        <v>-4706.9416152474269</v>
      </c>
      <c r="G100" s="96">
        <f t="shared" si="19"/>
        <v>-5027.4013212870095</v>
      </c>
      <c r="H100" s="98">
        <f t="shared" si="20"/>
        <v>-2086946.6498997915</v>
      </c>
      <c r="J100" s="30"/>
      <c r="K100" s="30"/>
    </row>
    <row r="101" spans="2:11" x14ac:dyDescent="0.25">
      <c r="B101" s="35">
        <v>68</v>
      </c>
      <c r="C101" s="36">
        <v>6</v>
      </c>
      <c r="D101" s="99">
        <f t="shared" si="21"/>
        <v>-2086946.6498997915</v>
      </c>
      <c r="E101" s="99">
        <f t="shared" si="17"/>
        <v>-9734.3429365344364</v>
      </c>
      <c r="F101" s="100">
        <f t="shared" si="18"/>
        <v>-4695.629962274531</v>
      </c>
      <c r="G101" s="101">
        <f t="shared" si="19"/>
        <v>-5038.7129742599054</v>
      </c>
      <c r="H101" s="102">
        <f t="shared" si="20"/>
        <v>-2081907.9369255316</v>
      </c>
      <c r="J101" s="30"/>
      <c r="K101" s="30"/>
    </row>
    <row r="102" spans="2:11" x14ac:dyDescent="0.25">
      <c r="B102" s="49">
        <v>69</v>
      </c>
      <c r="C102" s="50">
        <v>6</v>
      </c>
      <c r="D102" s="96">
        <f t="shared" si="21"/>
        <v>-2081907.9369255316</v>
      </c>
      <c r="E102" s="96">
        <f t="shared" si="17"/>
        <v>-9734.3429365344364</v>
      </c>
      <c r="F102" s="97">
        <f t="shared" si="18"/>
        <v>-4684.2928580824455</v>
      </c>
      <c r="G102" s="96">
        <f t="shared" si="19"/>
        <v>-5050.0500784519909</v>
      </c>
      <c r="H102" s="98">
        <f t="shared" si="20"/>
        <v>-2076857.8868470795</v>
      </c>
      <c r="J102" s="30"/>
      <c r="K102" s="30"/>
    </row>
    <row r="103" spans="2:11" x14ac:dyDescent="0.25">
      <c r="B103" s="35">
        <v>70</v>
      </c>
      <c r="C103" s="36">
        <v>6</v>
      </c>
      <c r="D103" s="99">
        <f t="shared" si="21"/>
        <v>-2076857.8868470795</v>
      </c>
      <c r="E103" s="99">
        <f t="shared" si="17"/>
        <v>-9734.3429365344364</v>
      </c>
      <c r="F103" s="100">
        <f t="shared" si="18"/>
        <v>-4672.9302454059289</v>
      </c>
      <c r="G103" s="101">
        <f t="shared" si="19"/>
        <v>-5061.4126911285075</v>
      </c>
      <c r="H103" s="102">
        <f t="shared" si="20"/>
        <v>-2071796.4741559511</v>
      </c>
      <c r="J103" s="30"/>
      <c r="K103" s="30"/>
    </row>
    <row r="104" spans="2:11" x14ac:dyDescent="0.25">
      <c r="B104" s="49">
        <v>71</v>
      </c>
      <c r="C104" s="50">
        <v>6</v>
      </c>
      <c r="D104" s="96">
        <f t="shared" si="21"/>
        <v>-2071796.4741559511</v>
      </c>
      <c r="E104" s="96">
        <f t="shared" si="17"/>
        <v>-9734.3429365344364</v>
      </c>
      <c r="F104" s="97">
        <f t="shared" si="18"/>
        <v>-4661.5420668508896</v>
      </c>
      <c r="G104" s="96">
        <f t="shared" si="19"/>
        <v>-5072.8008696835468</v>
      </c>
      <c r="H104" s="98">
        <f t="shared" si="20"/>
        <v>-2066723.6732862676</v>
      </c>
      <c r="J104" s="30"/>
      <c r="K104" s="30"/>
    </row>
    <row r="105" spans="2:11" x14ac:dyDescent="0.25">
      <c r="B105" s="35">
        <v>72</v>
      </c>
      <c r="C105" s="36">
        <v>6</v>
      </c>
      <c r="D105" s="99">
        <f t="shared" si="21"/>
        <v>-2066723.6732862676</v>
      </c>
      <c r="E105" s="99">
        <f t="shared" si="17"/>
        <v>-9734.3429365344364</v>
      </c>
      <c r="F105" s="100">
        <f t="shared" si="18"/>
        <v>-4650.1282648941024</v>
      </c>
      <c r="G105" s="101">
        <f t="shared" si="19"/>
        <v>-5084.214671640334</v>
      </c>
      <c r="H105" s="102">
        <f t="shared" si="20"/>
        <v>-2061639.4586146271</v>
      </c>
      <c r="J105" s="30"/>
      <c r="K105" s="30"/>
    </row>
    <row r="106" spans="2:11" x14ac:dyDescent="0.25">
      <c r="B106" s="49">
        <v>73</v>
      </c>
      <c r="C106" s="50">
        <v>7</v>
      </c>
      <c r="D106" s="96">
        <f t="shared" si="21"/>
        <v>-2061639.4586146271</v>
      </c>
      <c r="E106" s="96">
        <f t="shared" si="17"/>
        <v>-9734.3429365344364</v>
      </c>
      <c r="F106" s="97">
        <f t="shared" si="18"/>
        <v>-4638.6887818829109</v>
      </c>
      <c r="G106" s="96">
        <f t="shared" si="19"/>
        <v>-5095.6541546515255</v>
      </c>
      <c r="H106" s="98">
        <f t="shared" si="20"/>
        <v>-2056543.8044599756</v>
      </c>
      <c r="J106" s="30"/>
      <c r="K106" s="30"/>
    </row>
    <row r="107" spans="2:11" x14ac:dyDescent="0.25">
      <c r="B107" s="35">
        <v>74</v>
      </c>
      <c r="C107" s="36">
        <v>7</v>
      </c>
      <c r="D107" s="99">
        <f t="shared" si="21"/>
        <v>-2056543.8044599756</v>
      </c>
      <c r="E107" s="99">
        <f t="shared" si="17"/>
        <v>-9734.3429365344364</v>
      </c>
      <c r="F107" s="100">
        <f t="shared" si="18"/>
        <v>-4627.223560034945</v>
      </c>
      <c r="G107" s="101">
        <f t="shared" si="19"/>
        <v>-5107.1193764994914</v>
      </c>
      <c r="H107" s="102">
        <f t="shared" si="20"/>
        <v>-2051436.6850834761</v>
      </c>
      <c r="J107" s="30"/>
      <c r="K107" s="30"/>
    </row>
    <row r="108" spans="2:11" x14ac:dyDescent="0.25">
      <c r="B108" s="49">
        <v>75</v>
      </c>
      <c r="C108" s="50">
        <v>7</v>
      </c>
      <c r="D108" s="96">
        <f t="shared" si="21"/>
        <v>-2051436.6850834761</v>
      </c>
      <c r="E108" s="96">
        <f t="shared" si="17"/>
        <v>-9734.3429365344364</v>
      </c>
      <c r="F108" s="97">
        <f t="shared" si="18"/>
        <v>-4615.7325414378211</v>
      </c>
      <c r="G108" s="96">
        <f t="shared" si="19"/>
        <v>-5118.6103950966153</v>
      </c>
      <c r="H108" s="98">
        <f t="shared" si="20"/>
        <v>-2046318.0746883794</v>
      </c>
      <c r="J108" s="30"/>
      <c r="K108" s="30"/>
    </row>
    <row r="109" spans="2:11" x14ac:dyDescent="0.25">
      <c r="B109" s="35">
        <v>76</v>
      </c>
      <c r="C109" s="36">
        <v>7</v>
      </c>
      <c r="D109" s="99">
        <f t="shared" si="21"/>
        <v>-2046318.0746883794</v>
      </c>
      <c r="E109" s="99">
        <f t="shared" si="17"/>
        <v>-9734.3429365344364</v>
      </c>
      <c r="F109" s="100">
        <f t="shared" si="18"/>
        <v>-4604.2156680488542</v>
      </c>
      <c r="G109" s="101">
        <f t="shared" si="19"/>
        <v>-5130.1272684855821</v>
      </c>
      <c r="H109" s="102">
        <f t="shared" si="20"/>
        <v>-2041187.9474198939</v>
      </c>
      <c r="J109" s="30"/>
      <c r="K109" s="30"/>
    </row>
    <row r="110" spans="2:11" x14ac:dyDescent="0.25">
      <c r="B110" s="49">
        <v>77</v>
      </c>
      <c r="C110" s="50">
        <v>7</v>
      </c>
      <c r="D110" s="96">
        <f t="shared" si="21"/>
        <v>-2041187.9474198939</v>
      </c>
      <c r="E110" s="96">
        <f t="shared" si="17"/>
        <v>-9734.3429365344364</v>
      </c>
      <c r="F110" s="97">
        <f t="shared" si="18"/>
        <v>-4592.6728816947607</v>
      </c>
      <c r="G110" s="96">
        <f t="shared" si="19"/>
        <v>-5141.6700548396757</v>
      </c>
      <c r="H110" s="98">
        <f t="shared" si="20"/>
        <v>-2036046.2773650542</v>
      </c>
      <c r="J110" s="30"/>
      <c r="K110" s="30"/>
    </row>
    <row r="111" spans="2:11" x14ac:dyDescent="0.25">
      <c r="B111" s="35">
        <v>78</v>
      </c>
      <c r="C111" s="36">
        <v>7</v>
      </c>
      <c r="D111" s="99">
        <f t="shared" si="21"/>
        <v>-2036046.2773650542</v>
      </c>
      <c r="E111" s="99">
        <f t="shared" si="17"/>
        <v>-9734.3429365344364</v>
      </c>
      <c r="F111" s="100">
        <f t="shared" si="18"/>
        <v>-4581.1041240713721</v>
      </c>
      <c r="G111" s="101">
        <f t="shared" si="19"/>
        <v>-5153.2388124630643</v>
      </c>
      <c r="H111" s="102">
        <f t="shared" si="20"/>
        <v>-2030893.0385525911</v>
      </c>
      <c r="J111" s="30"/>
      <c r="K111" s="30"/>
    </row>
    <row r="112" spans="2:11" x14ac:dyDescent="0.25">
      <c r="B112" s="49">
        <v>79</v>
      </c>
      <c r="C112" s="50">
        <v>7</v>
      </c>
      <c r="D112" s="96">
        <f t="shared" si="21"/>
        <v>-2030893.0385525911</v>
      </c>
      <c r="E112" s="96">
        <f t="shared" si="17"/>
        <v>-9734.3429365344364</v>
      </c>
      <c r="F112" s="97">
        <f t="shared" si="18"/>
        <v>-4569.5093367433301</v>
      </c>
      <c r="G112" s="96">
        <f t="shared" si="19"/>
        <v>-5164.8335997911063</v>
      </c>
      <c r="H112" s="98">
        <f t="shared" si="20"/>
        <v>-2025728.2049527999</v>
      </c>
      <c r="J112" s="30"/>
      <c r="K112" s="30"/>
    </row>
    <row r="113" spans="2:11" x14ac:dyDescent="0.25">
      <c r="B113" s="35">
        <v>80</v>
      </c>
      <c r="C113" s="36">
        <v>7</v>
      </c>
      <c r="D113" s="99">
        <f t="shared" si="21"/>
        <v>-2025728.2049527999</v>
      </c>
      <c r="E113" s="99">
        <f t="shared" si="17"/>
        <v>-9734.3429365344364</v>
      </c>
      <c r="F113" s="100">
        <f t="shared" si="18"/>
        <v>-4557.8884611437998</v>
      </c>
      <c r="G113" s="101">
        <f t="shared" si="19"/>
        <v>-5176.4544753906366</v>
      </c>
      <c r="H113" s="102">
        <f t="shared" si="20"/>
        <v>-2020551.7504774092</v>
      </c>
      <c r="J113" s="30"/>
      <c r="K113" s="30"/>
    </row>
    <row r="114" spans="2:11" x14ac:dyDescent="0.25">
      <c r="B114" s="49">
        <v>81</v>
      </c>
      <c r="C114" s="50">
        <v>7</v>
      </c>
      <c r="D114" s="96">
        <f t="shared" si="21"/>
        <v>-2020551.7504774092</v>
      </c>
      <c r="E114" s="96">
        <f t="shared" si="17"/>
        <v>-9734.3429365344364</v>
      </c>
      <c r="F114" s="97">
        <f t="shared" si="18"/>
        <v>-4546.2414385741713</v>
      </c>
      <c r="G114" s="96">
        <f t="shared" si="19"/>
        <v>-5188.1014979602651</v>
      </c>
      <c r="H114" s="98">
        <f t="shared" si="20"/>
        <v>-2015363.6489794489</v>
      </c>
      <c r="J114" s="30"/>
      <c r="K114" s="30"/>
    </row>
    <row r="115" spans="2:11" x14ac:dyDescent="0.25">
      <c r="B115" s="35">
        <v>82</v>
      </c>
      <c r="C115" s="36">
        <v>7</v>
      </c>
      <c r="D115" s="99">
        <f t="shared" si="21"/>
        <v>-2015363.6489794489</v>
      </c>
      <c r="E115" s="99">
        <f t="shared" si="17"/>
        <v>-9734.3429365344364</v>
      </c>
      <c r="F115" s="100">
        <f t="shared" si="18"/>
        <v>-4534.5682102037599</v>
      </c>
      <c r="G115" s="101">
        <f t="shared" si="19"/>
        <v>-5199.7747263306765</v>
      </c>
      <c r="H115" s="102">
        <f t="shared" si="20"/>
        <v>-2010163.8742531182</v>
      </c>
      <c r="J115" s="30"/>
      <c r="K115" s="30"/>
    </row>
    <row r="116" spans="2:11" x14ac:dyDescent="0.25">
      <c r="B116" s="49">
        <v>83</v>
      </c>
      <c r="C116" s="50">
        <v>7</v>
      </c>
      <c r="D116" s="96">
        <f t="shared" si="21"/>
        <v>-2010163.8742531182</v>
      </c>
      <c r="E116" s="96">
        <f t="shared" si="17"/>
        <v>-9734.3429365344364</v>
      </c>
      <c r="F116" s="97">
        <f t="shared" si="18"/>
        <v>-4522.8687170695157</v>
      </c>
      <c r="G116" s="96">
        <f t="shared" si="19"/>
        <v>-5211.4742194649207</v>
      </c>
      <c r="H116" s="98">
        <f t="shared" si="20"/>
        <v>-2004952.4000336532</v>
      </c>
      <c r="J116" s="30"/>
      <c r="K116" s="30"/>
    </row>
    <row r="117" spans="2:11" x14ac:dyDescent="0.25">
      <c r="B117" s="35">
        <v>84</v>
      </c>
      <c r="C117" s="36">
        <v>7</v>
      </c>
      <c r="D117" s="99">
        <f t="shared" si="21"/>
        <v>-2004952.4000336532</v>
      </c>
      <c r="E117" s="99">
        <f t="shared" si="17"/>
        <v>-9734.3429365344364</v>
      </c>
      <c r="F117" s="100">
        <f t="shared" si="18"/>
        <v>-4511.1429000757198</v>
      </c>
      <c r="G117" s="101">
        <f t="shared" si="19"/>
        <v>-5223.2000364587166</v>
      </c>
      <c r="H117" s="102">
        <f t="shared" si="20"/>
        <v>-1999729.1999971946</v>
      </c>
      <c r="J117" s="30"/>
      <c r="K117" s="30"/>
    </row>
    <row r="118" spans="2:11" x14ac:dyDescent="0.25">
      <c r="B118" s="49">
        <v>85</v>
      </c>
      <c r="C118" s="50">
        <v>8</v>
      </c>
      <c r="D118" s="96">
        <f t="shared" si="21"/>
        <v>-1999729.1999971946</v>
      </c>
      <c r="E118" s="96">
        <f t="shared" si="17"/>
        <v>-9734.3429365344364</v>
      </c>
      <c r="F118" s="97">
        <f t="shared" si="18"/>
        <v>-4499.390699993688</v>
      </c>
      <c r="G118" s="96">
        <f t="shared" si="19"/>
        <v>-5234.9522365407483</v>
      </c>
      <c r="H118" s="98">
        <f t="shared" si="20"/>
        <v>-1994494.2477606537</v>
      </c>
      <c r="J118" s="30"/>
      <c r="K118" s="30"/>
    </row>
    <row r="119" spans="2:11" x14ac:dyDescent="0.25">
      <c r="B119" s="35">
        <v>86</v>
      </c>
      <c r="C119" s="36">
        <v>8</v>
      </c>
      <c r="D119" s="99">
        <f t="shared" si="21"/>
        <v>-1994494.2477606537</v>
      </c>
      <c r="E119" s="99">
        <f t="shared" si="17"/>
        <v>-9734.3429365344364</v>
      </c>
      <c r="F119" s="100">
        <f t="shared" si="18"/>
        <v>-4487.6120574614706</v>
      </c>
      <c r="G119" s="101">
        <f t="shared" si="19"/>
        <v>-5246.7308790729658</v>
      </c>
      <c r="H119" s="102">
        <f t="shared" si="20"/>
        <v>-1989247.5168815807</v>
      </c>
      <c r="J119" s="30"/>
      <c r="K119" s="30"/>
    </row>
    <row r="120" spans="2:11" x14ac:dyDescent="0.25">
      <c r="B120" s="49">
        <v>87</v>
      </c>
      <c r="C120" s="50">
        <v>8</v>
      </c>
      <c r="D120" s="96">
        <f t="shared" si="21"/>
        <v>-1989247.5168815807</v>
      </c>
      <c r="E120" s="96">
        <f t="shared" si="17"/>
        <v>-9734.3429365344364</v>
      </c>
      <c r="F120" s="97">
        <f t="shared" si="18"/>
        <v>-4475.8069129835567</v>
      </c>
      <c r="G120" s="96">
        <f t="shared" si="19"/>
        <v>-5258.5360235508797</v>
      </c>
      <c r="H120" s="98">
        <f t="shared" si="20"/>
        <v>-1983988.9808580298</v>
      </c>
      <c r="J120" s="30"/>
      <c r="K120" s="30"/>
    </row>
    <row r="121" spans="2:11" x14ac:dyDescent="0.25">
      <c r="B121" s="35">
        <v>88</v>
      </c>
      <c r="C121" s="36">
        <v>8</v>
      </c>
      <c r="D121" s="99">
        <f t="shared" si="21"/>
        <v>-1983988.9808580298</v>
      </c>
      <c r="E121" s="99">
        <f t="shared" si="17"/>
        <v>-9734.3429365344364</v>
      </c>
      <c r="F121" s="100">
        <f t="shared" si="18"/>
        <v>-4463.9752069305669</v>
      </c>
      <c r="G121" s="101">
        <f t="shared" si="19"/>
        <v>-5270.3677296038695</v>
      </c>
      <c r="H121" s="102">
        <f t="shared" si="20"/>
        <v>-1978718.613128426</v>
      </c>
      <c r="J121" s="30"/>
      <c r="K121" s="30"/>
    </row>
    <row r="122" spans="2:11" x14ac:dyDescent="0.25">
      <c r="B122" s="49">
        <v>89</v>
      </c>
      <c r="C122" s="50">
        <v>8</v>
      </c>
      <c r="D122" s="96">
        <f t="shared" si="21"/>
        <v>-1978718.613128426</v>
      </c>
      <c r="E122" s="96">
        <f t="shared" si="17"/>
        <v>-9734.3429365344364</v>
      </c>
      <c r="F122" s="97">
        <f t="shared" si="18"/>
        <v>-4452.1168795389585</v>
      </c>
      <c r="G122" s="96">
        <f t="shared" si="19"/>
        <v>-5282.2260569954778</v>
      </c>
      <c r="H122" s="98">
        <f t="shared" si="20"/>
        <v>-1973436.3870714305</v>
      </c>
      <c r="J122" s="30"/>
      <c r="K122" s="30"/>
    </row>
    <row r="123" spans="2:11" x14ac:dyDescent="0.25">
      <c r="B123" s="35">
        <v>90</v>
      </c>
      <c r="C123" s="36">
        <v>8</v>
      </c>
      <c r="D123" s="99">
        <f t="shared" si="21"/>
        <v>-1973436.3870714305</v>
      </c>
      <c r="E123" s="99">
        <f t="shared" si="17"/>
        <v>-9734.3429365344364</v>
      </c>
      <c r="F123" s="100">
        <f t="shared" si="18"/>
        <v>-4440.2318709107185</v>
      </c>
      <c r="G123" s="101">
        <f t="shared" si="19"/>
        <v>-5294.1110656237179</v>
      </c>
      <c r="H123" s="102">
        <f t="shared" si="20"/>
        <v>-1968142.2760058066</v>
      </c>
      <c r="J123" s="30"/>
      <c r="K123" s="30"/>
    </row>
    <row r="124" spans="2:11" x14ac:dyDescent="0.25">
      <c r="B124" s="49">
        <v>91</v>
      </c>
      <c r="C124" s="50">
        <v>8</v>
      </c>
      <c r="D124" s="96">
        <f t="shared" si="21"/>
        <v>-1968142.2760058066</v>
      </c>
      <c r="E124" s="96">
        <f t="shared" si="17"/>
        <v>-9734.3429365344364</v>
      </c>
      <c r="F124" s="97">
        <f t="shared" si="18"/>
        <v>-4428.3201210130646</v>
      </c>
      <c r="G124" s="96">
        <f t="shared" si="19"/>
        <v>-5306.0228155213717</v>
      </c>
      <c r="H124" s="98">
        <f t="shared" si="20"/>
        <v>-1962836.2531902853</v>
      </c>
      <c r="J124" s="30"/>
      <c r="K124" s="30"/>
    </row>
    <row r="125" spans="2:11" x14ac:dyDescent="0.25">
      <c r="B125" s="35">
        <v>92</v>
      </c>
      <c r="C125" s="36">
        <v>8</v>
      </c>
      <c r="D125" s="99">
        <f t="shared" si="21"/>
        <v>-1962836.2531902853</v>
      </c>
      <c r="E125" s="99">
        <f t="shared" si="17"/>
        <v>-9734.3429365344364</v>
      </c>
      <c r="F125" s="100">
        <f t="shared" si="18"/>
        <v>-4416.3815696781421</v>
      </c>
      <c r="G125" s="101">
        <f t="shared" si="19"/>
        <v>-5317.9613668562943</v>
      </c>
      <c r="H125" s="102">
        <f t="shared" si="20"/>
        <v>-1957518.2918234291</v>
      </c>
      <c r="J125" s="30"/>
      <c r="K125" s="30"/>
    </row>
    <row r="126" spans="2:11" x14ac:dyDescent="0.25">
      <c r="B126" s="49">
        <v>93</v>
      </c>
      <c r="C126" s="50">
        <v>8</v>
      </c>
      <c r="D126" s="96">
        <f t="shared" si="21"/>
        <v>-1957518.2918234291</v>
      </c>
      <c r="E126" s="96">
        <f t="shared" si="17"/>
        <v>-9734.3429365344364</v>
      </c>
      <c r="F126" s="97">
        <f t="shared" si="18"/>
        <v>-4404.4161566027151</v>
      </c>
      <c r="G126" s="96">
        <f t="shared" si="19"/>
        <v>-5329.9267799317213</v>
      </c>
      <c r="H126" s="98">
        <f t="shared" si="20"/>
        <v>-1952188.3650434974</v>
      </c>
      <c r="J126" s="30"/>
      <c r="K126" s="30"/>
    </row>
    <row r="127" spans="2:11" x14ac:dyDescent="0.25">
      <c r="B127" s="35">
        <v>94</v>
      </c>
      <c r="C127" s="36">
        <v>8</v>
      </c>
      <c r="D127" s="99">
        <f t="shared" si="21"/>
        <v>-1952188.3650434974</v>
      </c>
      <c r="E127" s="99">
        <f t="shared" si="17"/>
        <v>-9734.3429365344364</v>
      </c>
      <c r="F127" s="100">
        <f t="shared" si="18"/>
        <v>-4392.4238213478693</v>
      </c>
      <c r="G127" s="101">
        <f t="shared" si="19"/>
        <v>-5341.9191151865671</v>
      </c>
      <c r="H127" s="102">
        <f t="shared" si="20"/>
        <v>-1946846.4459283107</v>
      </c>
      <c r="J127" s="30"/>
      <c r="K127" s="30"/>
    </row>
    <row r="128" spans="2:11" x14ac:dyDescent="0.25">
      <c r="B128" s="49">
        <v>95</v>
      </c>
      <c r="C128" s="50">
        <v>8</v>
      </c>
      <c r="D128" s="96">
        <f t="shared" si="21"/>
        <v>-1946846.4459283107</v>
      </c>
      <c r="E128" s="96">
        <f t="shared" si="17"/>
        <v>-9734.3429365344364</v>
      </c>
      <c r="F128" s="97">
        <f t="shared" si="18"/>
        <v>-4380.4045033386992</v>
      </c>
      <c r="G128" s="96">
        <f t="shared" si="19"/>
        <v>-5353.9384331957372</v>
      </c>
      <c r="H128" s="98">
        <f t="shared" si="20"/>
        <v>-1941492.507495115</v>
      </c>
      <c r="J128" s="30"/>
      <c r="K128" s="30"/>
    </row>
    <row r="129" spans="2:11" x14ac:dyDescent="0.25">
      <c r="B129" s="35">
        <v>96</v>
      </c>
      <c r="C129" s="36">
        <v>8</v>
      </c>
      <c r="D129" s="99">
        <f t="shared" si="21"/>
        <v>-1941492.507495115</v>
      </c>
      <c r="E129" s="99">
        <f t="shared" si="17"/>
        <v>-9734.3429365344364</v>
      </c>
      <c r="F129" s="100">
        <f t="shared" si="18"/>
        <v>-4368.3581418640088</v>
      </c>
      <c r="G129" s="101">
        <f t="shared" si="19"/>
        <v>-5365.9847946704276</v>
      </c>
      <c r="H129" s="102">
        <f t="shared" si="20"/>
        <v>-1936126.5227004446</v>
      </c>
      <c r="J129" s="30"/>
      <c r="K129" s="30"/>
    </row>
    <row r="130" spans="2:11" x14ac:dyDescent="0.25">
      <c r="B130" s="49">
        <v>97</v>
      </c>
      <c r="C130" s="50">
        <v>9</v>
      </c>
      <c r="D130" s="96">
        <f t="shared" si="21"/>
        <v>-1936126.5227004446</v>
      </c>
      <c r="E130" s="96">
        <f t="shared" si="17"/>
        <v>-9734.3429365344364</v>
      </c>
      <c r="F130" s="97">
        <f t="shared" si="18"/>
        <v>-4356.2846760760003</v>
      </c>
      <c r="G130" s="96">
        <f t="shared" si="19"/>
        <v>-5378.0582604584361</v>
      </c>
      <c r="H130" s="98">
        <f t="shared" si="20"/>
        <v>-1930748.464439986</v>
      </c>
      <c r="J130" s="30"/>
      <c r="K130" s="30"/>
    </row>
    <row r="131" spans="2:11" x14ac:dyDescent="0.25">
      <c r="B131" s="35">
        <v>98</v>
      </c>
      <c r="C131" s="36">
        <v>9</v>
      </c>
      <c r="D131" s="99">
        <f t="shared" si="21"/>
        <v>-1930748.464439986</v>
      </c>
      <c r="E131" s="99">
        <f t="shared" si="17"/>
        <v>-9734.3429365344364</v>
      </c>
      <c r="F131" s="100">
        <f t="shared" si="18"/>
        <v>-4344.1840449899682</v>
      </c>
      <c r="G131" s="101">
        <f t="shared" si="19"/>
        <v>-5390.1588915444681</v>
      </c>
      <c r="H131" s="102">
        <f t="shared" si="20"/>
        <v>-1925358.3055484416</v>
      </c>
      <c r="J131" s="30"/>
      <c r="K131" s="30"/>
    </row>
    <row r="132" spans="2:11" x14ac:dyDescent="0.25">
      <c r="B132" s="49">
        <v>99</v>
      </c>
      <c r="C132" s="50">
        <v>9</v>
      </c>
      <c r="D132" s="96">
        <f t="shared" si="21"/>
        <v>-1925358.3055484416</v>
      </c>
      <c r="E132" s="96">
        <f t="shared" si="17"/>
        <v>-9734.3429365344364</v>
      </c>
      <c r="F132" s="97">
        <f t="shared" si="18"/>
        <v>-4332.0561874839941</v>
      </c>
      <c r="G132" s="96">
        <f t="shared" si="19"/>
        <v>-5402.2867490504423</v>
      </c>
      <c r="H132" s="98">
        <f t="shared" si="20"/>
        <v>-1919956.0187993911</v>
      </c>
      <c r="J132" s="30"/>
      <c r="K132" s="30"/>
    </row>
    <row r="133" spans="2:11" x14ac:dyDescent="0.25">
      <c r="B133" s="35">
        <v>100</v>
      </c>
      <c r="C133" s="36">
        <v>9</v>
      </c>
      <c r="D133" s="99">
        <f t="shared" si="21"/>
        <v>-1919956.0187993911</v>
      </c>
      <c r="E133" s="99">
        <f t="shared" si="17"/>
        <v>-9734.3429365344364</v>
      </c>
      <c r="F133" s="100">
        <f t="shared" si="18"/>
        <v>-4319.9010422986294</v>
      </c>
      <c r="G133" s="101">
        <f t="shared" si="19"/>
        <v>-5414.441894235807</v>
      </c>
      <c r="H133" s="102">
        <f t="shared" si="20"/>
        <v>-1914541.5769051553</v>
      </c>
      <c r="J133" s="30"/>
      <c r="K133" s="30"/>
    </row>
    <row r="134" spans="2:11" x14ac:dyDescent="0.25">
      <c r="B134" s="49">
        <v>101</v>
      </c>
      <c r="C134" s="50">
        <v>9</v>
      </c>
      <c r="D134" s="96">
        <f t="shared" si="21"/>
        <v>-1914541.5769051553</v>
      </c>
      <c r="E134" s="96">
        <f t="shared" si="17"/>
        <v>-9734.3429365344364</v>
      </c>
      <c r="F134" s="97">
        <f t="shared" si="18"/>
        <v>-4307.7185480365997</v>
      </c>
      <c r="G134" s="96">
        <f t="shared" si="19"/>
        <v>-5426.6243884978367</v>
      </c>
      <c r="H134" s="98">
        <f t="shared" si="20"/>
        <v>-1909114.9525166575</v>
      </c>
      <c r="J134" s="30"/>
      <c r="K134" s="30"/>
    </row>
    <row r="135" spans="2:11" x14ac:dyDescent="0.25">
      <c r="B135" s="35">
        <v>102</v>
      </c>
      <c r="C135" s="36">
        <v>9</v>
      </c>
      <c r="D135" s="99">
        <f t="shared" si="21"/>
        <v>-1909114.9525166575</v>
      </c>
      <c r="E135" s="99">
        <f t="shared" si="17"/>
        <v>-9734.3429365344364</v>
      </c>
      <c r="F135" s="100">
        <f t="shared" si="18"/>
        <v>-4295.5086431624795</v>
      </c>
      <c r="G135" s="101">
        <f t="shared" si="19"/>
        <v>-5438.8342933719568</v>
      </c>
      <c r="H135" s="102">
        <f t="shared" si="20"/>
        <v>-1903676.1182232855</v>
      </c>
      <c r="J135" s="30"/>
      <c r="K135" s="30"/>
    </row>
    <row r="136" spans="2:11" x14ac:dyDescent="0.25">
      <c r="B136" s="49">
        <v>103</v>
      </c>
      <c r="C136" s="50">
        <v>9</v>
      </c>
      <c r="D136" s="96">
        <f t="shared" si="21"/>
        <v>-1903676.1182232855</v>
      </c>
      <c r="E136" s="96">
        <f t="shared" si="17"/>
        <v>-9734.3429365344364</v>
      </c>
      <c r="F136" s="97">
        <f t="shared" si="18"/>
        <v>-4283.2712660023926</v>
      </c>
      <c r="G136" s="96">
        <f t="shared" si="19"/>
        <v>-5451.0716705320438</v>
      </c>
      <c r="H136" s="98">
        <f t="shared" si="20"/>
        <v>-1898225.0465527535</v>
      </c>
      <c r="J136" s="30"/>
      <c r="K136" s="30"/>
    </row>
    <row r="137" spans="2:11" x14ac:dyDescent="0.25">
      <c r="B137" s="35">
        <v>104</v>
      </c>
      <c r="C137" s="36">
        <v>9</v>
      </c>
      <c r="D137" s="99">
        <f t="shared" si="21"/>
        <v>-1898225.0465527535</v>
      </c>
      <c r="E137" s="99">
        <f t="shared" si="17"/>
        <v>-9734.3429365344364</v>
      </c>
      <c r="F137" s="100">
        <f t="shared" si="18"/>
        <v>-4271.0063547436957</v>
      </c>
      <c r="G137" s="101">
        <f t="shared" si="19"/>
        <v>-5463.3365817907406</v>
      </c>
      <c r="H137" s="102">
        <f t="shared" si="20"/>
        <v>-1892761.7099709627</v>
      </c>
      <c r="J137" s="30"/>
      <c r="K137" s="30"/>
    </row>
    <row r="138" spans="2:11" x14ac:dyDescent="0.25">
      <c r="B138" s="49">
        <v>105</v>
      </c>
      <c r="C138" s="50">
        <v>9</v>
      </c>
      <c r="D138" s="96">
        <f t="shared" si="21"/>
        <v>-1892761.7099709627</v>
      </c>
      <c r="E138" s="96">
        <f t="shared" si="17"/>
        <v>-9734.3429365344364</v>
      </c>
      <c r="F138" s="97">
        <f t="shared" si="18"/>
        <v>-4258.7138474346657</v>
      </c>
      <c r="G138" s="96">
        <f t="shared" si="19"/>
        <v>-5475.6290890997707</v>
      </c>
      <c r="H138" s="98">
        <f t="shared" si="20"/>
        <v>-1887286.0808818629</v>
      </c>
      <c r="J138" s="30"/>
      <c r="K138" s="30"/>
    </row>
    <row r="139" spans="2:11" x14ac:dyDescent="0.25">
      <c r="B139" s="35">
        <v>106</v>
      </c>
      <c r="C139" s="36">
        <v>9</v>
      </c>
      <c r="D139" s="99">
        <f t="shared" si="21"/>
        <v>-1887286.0808818629</v>
      </c>
      <c r="E139" s="99">
        <f t="shared" si="17"/>
        <v>-9734.3429365344364</v>
      </c>
      <c r="F139" s="100">
        <f t="shared" si="18"/>
        <v>-4246.393681984192</v>
      </c>
      <c r="G139" s="101">
        <f t="shared" si="19"/>
        <v>-5487.9492545502444</v>
      </c>
      <c r="H139" s="102">
        <f t="shared" si="20"/>
        <v>-1881798.1316273126</v>
      </c>
      <c r="J139" s="30"/>
      <c r="K139" s="30"/>
    </row>
    <row r="140" spans="2:11" x14ac:dyDescent="0.25">
      <c r="B140" s="49">
        <v>107</v>
      </c>
      <c r="C140" s="50">
        <v>9</v>
      </c>
      <c r="D140" s="96">
        <f t="shared" si="21"/>
        <v>-1881798.1316273126</v>
      </c>
      <c r="E140" s="96">
        <f t="shared" si="17"/>
        <v>-9734.3429365344364</v>
      </c>
      <c r="F140" s="97">
        <f t="shared" si="18"/>
        <v>-4234.0457961614529</v>
      </c>
      <c r="G140" s="96">
        <f t="shared" si="19"/>
        <v>-5500.2971403729834</v>
      </c>
      <c r="H140" s="98">
        <f t="shared" si="20"/>
        <v>-1876297.8344869397</v>
      </c>
      <c r="J140" s="30"/>
      <c r="K140" s="30"/>
    </row>
    <row r="141" spans="2:11" x14ac:dyDescent="0.25">
      <c r="B141" s="35">
        <v>108</v>
      </c>
      <c r="C141" s="36">
        <v>9</v>
      </c>
      <c r="D141" s="99">
        <f t="shared" si="21"/>
        <v>-1876297.8344869397</v>
      </c>
      <c r="E141" s="99">
        <f t="shared" si="17"/>
        <v>-9734.3429365344364</v>
      </c>
      <c r="F141" s="100">
        <f t="shared" si="18"/>
        <v>-4221.6701275956138</v>
      </c>
      <c r="G141" s="101">
        <f t="shared" si="19"/>
        <v>-5512.6728089388225</v>
      </c>
      <c r="H141" s="102">
        <f t="shared" si="20"/>
        <v>-1870785.1616780008</v>
      </c>
      <c r="J141" s="30"/>
      <c r="K141" s="30"/>
    </row>
    <row r="142" spans="2:11" x14ac:dyDescent="0.25">
      <c r="B142" s="49">
        <v>109</v>
      </c>
      <c r="C142" s="50">
        <v>10</v>
      </c>
      <c r="D142" s="96">
        <f t="shared" si="21"/>
        <v>-1870785.1616780008</v>
      </c>
      <c r="E142" s="96">
        <f t="shared" si="17"/>
        <v>-9734.3429365344364</v>
      </c>
      <c r="F142" s="97">
        <f t="shared" si="18"/>
        <v>-4209.2666137755014</v>
      </c>
      <c r="G142" s="96">
        <f t="shared" si="19"/>
        <v>-5525.076322758935</v>
      </c>
      <c r="H142" s="98">
        <f t="shared" si="20"/>
        <v>-1865260.0853552418</v>
      </c>
      <c r="J142" s="30"/>
      <c r="K142" s="30"/>
    </row>
    <row r="143" spans="2:11" x14ac:dyDescent="0.25">
      <c r="B143" s="35">
        <v>110</v>
      </c>
      <c r="C143" s="36">
        <v>10</v>
      </c>
      <c r="D143" s="99">
        <f t="shared" si="21"/>
        <v>-1865260.0853552418</v>
      </c>
      <c r="E143" s="99">
        <f t="shared" si="17"/>
        <v>-9734.3429365344364</v>
      </c>
      <c r="F143" s="100">
        <f t="shared" si="18"/>
        <v>-4196.8351920492942</v>
      </c>
      <c r="G143" s="101">
        <f t="shared" si="19"/>
        <v>-5537.5077444851422</v>
      </c>
      <c r="H143" s="102">
        <f t="shared" si="20"/>
        <v>-1859722.5776107567</v>
      </c>
      <c r="J143" s="30"/>
      <c r="K143" s="30"/>
    </row>
    <row r="144" spans="2:11" x14ac:dyDescent="0.25">
      <c r="B144" s="49">
        <v>111</v>
      </c>
      <c r="C144" s="50">
        <v>10</v>
      </c>
      <c r="D144" s="96">
        <f t="shared" si="21"/>
        <v>-1859722.5776107567</v>
      </c>
      <c r="E144" s="96">
        <f t="shared" si="17"/>
        <v>-9734.3429365344364</v>
      </c>
      <c r="F144" s="97">
        <f t="shared" si="18"/>
        <v>-4184.375799624203</v>
      </c>
      <c r="G144" s="96">
        <f t="shared" si="19"/>
        <v>-5549.9671369102334</v>
      </c>
      <c r="H144" s="98">
        <f t="shared" si="20"/>
        <v>-1854172.6104738466</v>
      </c>
      <c r="J144" s="30"/>
      <c r="K144" s="30"/>
    </row>
    <row r="145" spans="2:11" x14ac:dyDescent="0.25">
      <c r="B145" s="35">
        <v>112</v>
      </c>
      <c r="C145" s="36">
        <v>10</v>
      </c>
      <c r="D145" s="99">
        <f t="shared" si="21"/>
        <v>-1854172.6104738466</v>
      </c>
      <c r="E145" s="99">
        <f t="shared" si="17"/>
        <v>-9734.3429365344364</v>
      </c>
      <c r="F145" s="100">
        <f t="shared" si="18"/>
        <v>-4171.8883735661548</v>
      </c>
      <c r="G145" s="101">
        <f t="shared" si="19"/>
        <v>-5562.4545629682816</v>
      </c>
      <c r="H145" s="102">
        <f t="shared" si="20"/>
        <v>-1848610.1559108782</v>
      </c>
      <c r="J145" s="30"/>
      <c r="K145" s="30"/>
    </row>
    <row r="146" spans="2:11" x14ac:dyDescent="0.25">
      <c r="B146" s="49">
        <v>113</v>
      </c>
      <c r="C146" s="50">
        <v>10</v>
      </c>
      <c r="D146" s="96">
        <f t="shared" si="21"/>
        <v>-1848610.1559108782</v>
      </c>
      <c r="E146" s="96">
        <f t="shared" si="17"/>
        <v>-9734.3429365344364</v>
      </c>
      <c r="F146" s="97">
        <f t="shared" si="18"/>
        <v>-4159.3728507994756</v>
      </c>
      <c r="G146" s="96">
        <f t="shared" si="19"/>
        <v>-5574.9700857349608</v>
      </c>
      <c r="H146" s="98">
        <f t="shared" si="20"/>
        <v>-1843035.1858251432</v>
      </c>
      <c r="J146" s="30"/>
      <c r="K146" s="30"/>
    </row>
    <row r="147" spans="2:11" x14ac:dyDescent="0.25">
      <c r="B147" s="35">
        <v>114</v>
      </c>
      <c r="C147" s="36">
        <v>10</v>
      </c>
      <c r="D147" s="99">
        <f t="shared" si="21"/>
        <v>-1843035.1858251432</v>
      </c>
      <c r="E147" s="99">
        <f t="shared" si="17"/>
        <v>-9734.3429365344364</v>
      </c>
      <c r="F147" s="100">
        <f t="shared" si="18"/>
        <v>-4146.8291681065721</v>
      </c>
      <c r="G147" s="101">
        <f t="shared" si="19"/>
        <v>-5587.5137684278643</v>
      </c>
      <c r="H147" s="102">
        <f t="shared" si="20"/>
        <v>-1837447.6720567155</v>
      </c>
      <c r="J147" s="30"/>
      <c r="K147" s="30"/>
    </row>
    <row r="148" spans="2:11" x14ac:dyDescent="0.25">
      <c r="B148" s="49">
        <v>115</v>
      </c>
      <c r="C148" s="50">
        <v>10</v>
      </c>
      <c r="D148" s="96">
        <f t="shared" si="21"/>
        <v>-1837447.6720567155</v>
      </c>
      <c r="E148" s="96">
        <f t="shared" si="17"/>
        <v>-9734.3429365344364</v>
      </c>
      <c r="F148" s="97">
        <f t="shared" si="18"/>
        <v>-4134.2572621276095</v>
      </c>
      <c r="G148" s="96">
        <f t="shared" si="19"/>
        <v>-5600.0856744068269</v>
      </c>
      <c r="H148" s="98">
        <f t="shared" si="20"/>
        <v>-1831847.5863823087</v>
      </c>
      <c r="J148" s="30"/>
      <c r="K148" s="30"/>
    </row>
    <row r="149" spans="2:11" x14ac:dyDescent="0.25">
      <c r="B149" s="35">
        <v>116</v>
      </c>
      <c r="C149" s="36">
        <v>10</v>
      </c>
      <c r="D149" s="99">
        <f t="shared" si="21"/>
        <v>-1831847.5863823087</v>
      </c>
      <c r="E149" s="99">
        <f t="shared" si="17"/>
        <v>-9734.3429365344364</v>
      </c>
      <c r="F149" s="100">
        <f t="shared" si="18"/>
        <v>-4121.6570693601943</v>
      </c>
      <c r="G149" s="101">
        <f t="shared" si="19"/>
        <v>-5612.685867174242</v>
      </c>
      <c r="H149" s="102">
        <f t="shared" si="20"/>
        <v>-1826234.9005151344</v>
      </c>
      <c r="J149" s="30"/>
      <c r="K149" s="30"/>
    </row>
    <row r="150" spans="2:11" x14ac:dyDescent="0.25">
      <c r="B150" s="49">
        <v>117</v>
      </c>
      <c r="C150" s="50">
        <v>10</v>
      </c>
      <c r="D150" s="96">
        <f t="shared" si="21"/>
        <v>-1826234.9005151344</v>
      </c>
      <c r="E150" s="96">
        <f t="shared" si="17"/>
        <v>-9734.3429365344364</v>
      </c>
      <c r="F150" s="97">
        <f t="shared" si="18"/>
        <v>-4109.0285261590525</v>
      </c>
      <c r="G150" s="96">
        <f t="shared" si="19"/>
        <v>-5625.3144103753839</v>
      </c>
      <c r="H150" s="98">
        <f t="shared" si="20"/>
        <v>-1820609.586104759</v>
      </c>
      <c r="J150" s="30"/>
      <c r="K150" s="30"/>
    </row>
    <row r="151" spans="2:11" x14ac:dyDescent="0.25">
      <c r="B151" s="35">
        <v>118</v>
      </c>
      <c r="C151" s="36">
        <v>10</v>
      </c>
      <c r="D151" s="99">
        <f t="shared" si="21"/>
        <v>-1820609.586104759</v>
      </c>
      <c r="E151" s="99">
        <f t="shared" si="17"/>
        <v>-9734.3429365344364</v>
      </c>
      <c r="F151" s="100">
        <f t="shared" si="18"/>
        <v>-4096.371568735708</v>
      </c>
      <c r="G151" s="101">
        <f t="shared" si="19"/>
        <v>-5637.9713677987284</v>
      </c>
      <c r="H151" s="102">
        <f t="shared" si="20"/>
        <v>-1814971.6147369603</v>
      </c>
      <c r="J151" s="30"/>
      <c r="K151" s="30"/>
    </row>
    <row r="152" spans="2:11" x14ac:dyDescent="0.25">
      <c r="B152" s="49">
        <v>119</v>
      </c>
      <c r="C152" s="50">
        <v>10</v>
      </c>
      <c r="D152" s="96">
        <f t="shared" si="21"/>
        <v>-1814971.6147369603</v>
      </c>
      <c r="E152" s="96">
        <f t="shared" si="17"/>
        <v>-9734.3429365344364</v>
      </c>
      <c r="F152" s="97">
        <f t="shared" si="18"/>
        <v>-4083.6861331581604</v>
      </c>
      <c r="G152" s="96">
        <f t="shared" si="19"/>
        <v>-5650.656803376276</v>
      </c>
      <c r="H152" s="98">
        <f t="shared" si="20"/>
        <v>-1809320.957933584</v>
      </c>
      <c r="J152" s="30"/>
      <c r="K152" s="30"/>
    </row>
    <row r="153" spans="2:11" x14ac:dyDescent="0.25">
      <c r="B153" s="35">
        <v>120</v>
      </c>
      <c r="C153" s="36">
        <v>10</v>
      </c>
      <c r="D153" s="99">
        <f t="shared" si="21"/>
        <v>-1809320.957933584</v>
      </c>
      <c r="E153" s="99">
        <f t="shared" si="17"/>
        <v>-9734.3429365344364</v>
      </c>
      <c r="F153" s="100">
        <f t="shared" si="18"/>
        <v>-4070.9721553505642</v>
      </c>
      <c r="G153" s="101">
        <f t="shared" si="19"/>
        <v>-5663.3707811838722</v>
      </c>
      <c r="H153" s="102">
        <f t="shared" si="20"/>
        <v>-1803657.5871524001</v>
      </c>
      <c r="J153" s="30"/>
      <c r="K153" s="30"/>
    </row>
    <row r="154" spans="2:11" x14ac:dyDescent="0.25">
      <c r="B154" s="49">
        <v>121</v>
      </c>
      <c r="C154" s="50">
        <v>11</v>
      </c>
      <c r="D154" s="96">
        <f t="shared" si="21"/>
        <v>-1803657.5871524001</v>
      </c>
      <c r="E154" s="96">
        <f t="shared" si="17"/>
        <v>-9734.3429365344364</v>
      </c>
      <c r="F154" s="97">
        <f t="shared" si="18"/>
        <v>-4058.2295710928997</v>
      </c>
      <c r="G154" s="96">
        <f t="shared" si="19"/>
        <v>-5676.1133654415371</v>
      </c>
      <c r="H154" s="98">
        <f t="shared" si="20"/>
        <v>-1797981.4737869585</v>
      </c>
      <c r="J154" s="30"/>
      <c r="K154" s="30"/>
    </row>
    <row r="155" spans="2:11" x14ac:dyDescent="0.25">
      <c r="B155" s="35">
        <v>122</v>
      </c>
      <c r="C155" s="36">
        <v>11</v>
      </c>
      <c r="D155" s="99">
        <f t="shared" si="21"/>
        <v>-1797981.4737869585</v>
      </c>
      <c r="E155" s="99">
        <f t="shared" si="17"/>
        <v>-9734.3429365344364</v>
      </c>
      <c r="F155" s="100">
        <f t="shared" si="18"/>
        <v>-4045.4583160206566</v>
      </c>
      <c r="G155" s="101">
        <f t="shared" si="19"/>
        <v>-5688.8846205137797</v>
      </c>
      <c r="H155" s="102">
        <f t="shared" si="20"/>
        <v>-1792292.5891664447</v>
      </c>
      <c r="J155" s="30"/>
      <c r="K155" s="30"/>
    </row>
    <row r="156" spans="2:11" x14ac:dyDescent="0.25">
      <c r="B156" s="49">
        <v>123</v>
      </c>
      <c r="C156" s="50">
        <v>11</v>
      </c>
      <c r="D156" s="96">
        <f t="shared" si="21"/>
        <v>-1792292.5891664447</v>
      </c>
      <c r="E156" s="96">
        <f t="shared" si="17"/>
        <v>-9734.3429365344364</v>
      </c>
      <c r="F156" s="97">
        <f t="shared" si="18"/>
        <v>-4032.6583256245008</v>
      </c>
      <c r="G156" s="96">
        <f t="shared" si="19"/>
        <v>-5701.6846109099351</v>
      </c>
      <c r="H156" s="98">
        <f t="shared" si="20"/>
        <v>-1786590.9045555347</v>
      </c>
      <c r="J156" s="30"/>
      <c r="K156" s="30"/>
    </row>
    <row r="157" spans="2:11" x14ac:dyDescent="0.25">
      <c r="B157" s="35">
        <v>124</v>
      </c>
      <c r="C157" s="36">
        <v>11</v>
      </c>
      <c r="D157" s="99">
        <f t="shared" si="21"/>
        <v>-1786590.9045555347</v>
      </c>
      <c r="E157" s="99">
        <f t="shared" si="17"/>
        <v>-9734.3429365344364</v>
      </c>
      <c r="F157" s="100">
        <f t="shared" si="18"/>
        <v>-4019.8295352499531</v>
      </c>
      <c r="G157" s="101">
        <f t="shared" si="19"/>
        <v>-5714.5134012844828</v>
      </c>
      <c r="H157" s="102">
        <f t="shared" si="20"/>
        <v>-1780876.3911542501</v>
      </c>
      <c r="J157" s="30"/>
      <c r="K157" s="30"/>
    </row>
    <row r="158" spans="2:11" x14ac:dyDescent="0.25">
      <c r="B158" s="49">
        <v>125</v>
      </c>
      <c r="C158" s="50">
        <v>11</v>
      </c>
      <c r="D158" s="96">
        <f t="shared" si="21"/>
        <v>-1780876.3911542501</v>
      </c>
      <c r="E158" s="96">
        <f t="shared" si="17"/>
        <v>-9734.3429365344364</v>
      </c>
      <c r="F158" s="97">
        <f t="shared" si="18"/>
        <v>-4006.9718800970627</v>
      </c>
      <c r="G158" s="96">
        <f t="shared" si="19"/>
        <v>-5727.3710564373741</v>
      </c>
      <c r="H158" s="98">
        <f t="shared" si="20"/>
        <v>-1775149.0200978129</v>
      </c>
      <c r="J158" s="30"/>
      <c r="K158" s="30"/>
    </row>
    <row r="159" spans="2:11" x14ac:dyDescent="0.25">
      <c r="B159" s="35">
        <v>126</v>
      </c>
      <c r="C159" s="36">
        <v>11</v>
      </c>
      <c r="D159" s="99">
        <f t="shared" si="21"/>
        <v>-1775149.0200978129</v>
      </c>
      <c r="E159" s="99">
        <f t="shared" si="17"/>
        <v>-9734.3429365344364</v>
      </c>
      <c r="F159" s="100">
        <f t="shared" si="18"/>
        <v>-3994.0852952200789</v>
      </c>
      <c r="G159" s="101">
        <f t="shared" si="19"/>
        <v>-5740.2576413143579</v>
      </c>
      <c r="H159" s="102">
        <f t="shared" si="20"/>
        <v>-1769408.7624564986</v>
      </c>
      <c r="J159" s="30"/>
      <c r="K159" s="30"/>
    </row>
    <row r="160" spans="2:11" x14ac:dyDescent="0.25">
      <c r="B160" s="49">
        <v>127</v>
      </c>
      <c r="C160" s="50">
        <v>11</v>
      </c>
      <c r="D160" s="96">
        <f t="shared" si="21"/>
        <v>-1769408.7624564986</v>
      </c>
      <c r="E160" s="96">
        <f t="shared" si="17"/>
        <v>-9734.3429365344364</v>
      </c>
      <c r="F160" s="97">
        <f t="shared" si="18"/>
        <v>-3981.1697155271218</v>
      </c>
      <c r="G160" s="96">
        <f t="shared" si="19"/>
        <v>-5753.1732210073151</v>
      </c>
      <c r="H160" s="98">
        <f t="shared" si="20"/>
        <v>-1763655.5892354914</v>
      </c>
      <c r="J160" s="30"/>
      <c r="K160" s="30"/>
    </row>
    <row r="161" spans="2:11" x14ac:dyDescent="0.25">
      <c r="B161" s="35">
        <v>128</v>
      </c>
      <c r="C161" s="36">
        <v>11</v>
      </c>
      <c r="D161" s="99">
        <f t="shared" si="21"/>
        <v>-1763655.5892354914</v>
      </c>
      <c r="E161" s="99">
        <f t="shared" si="17"/>
        <v>-9734.3429365344364</v>
      </c>
      <c r="F161" s="100">
        <f t="shared" si="18"/>
        <v>-3968.2250757798556</v>
      </c>
      <c r="G161" s="101">
        <f t="shared" si="19"/>
        <v>-5766.1178607545808</v>
      </c>
      <c r="H161" s="102">
        <f t="shared" si="20"/>
        <v>-1757889.4713747369</v>
      </c>
      <c r="J161" s="30"/>
      <c r="K161" s="30"/>
    </row>
    <row r="162" spans="2:11" x14ac:dyDescent="0.25">
      <c r="B162" s="49">
        <v>129</v>
      </c>
      <c r="C162" s="50">
        <v>11</v>
      </c>
      <c r="D162" s="96">
        <f t="shared" si="21"/>
        <v>-1757889.4713747369</v>
      </c>
      <c r="E162" s="96">
        <f t="shared" si="17"/>
        <v>-9734.3429365344364</v>
      </c>
      <c r="F162" s="97">
        <f t="shared" si="18"/>
        <v>-3955.251310593158</v>
      </c>
      <c r="G162" s="96">
        <f t="shared" si="19"/>
        <v>-5779.0916259412788</v>
      </c>
      <c r="H162" s="98">
        <f t="shared" si="20"/>
        <v>-1752110.3797487956</v>
      </c>
      <c r="J162" s="30"/>
      <c r="K162" s="30"/>
    </row>
    <row r="163" spans="2:11" x14ac:dyDescent="0.25">
      <c r="B163" s="35">
        <v>130</v>
      </c>
      <c r="C163" s="36">
        <v>11</v>
      </c>
      <c r="D163" s="99">
        <f t="shared" si="21"/>
        <v>-1752110.3797487956</v>
      </c>
      <c r="E163" s="99">
        <f t="shared" ref="E163:E226" si="22">PMT($C$20/12,$C$18*12,$C$17)</f>
        <v>-9734.3429365344364</v>
      </c>
      <c r="F163" s="100">
        <f t="shared" ref="F163:F226" si="23">D163*$C$20/12</f>
        <v>-3942.2483544347901</v>
      </c>
      <c r="G163" s="101">
        <f t="shared" ref="G163:G226" si="24">E163-F163</f>
        <v>-5792.0945820996458</v>
      </c>
      <c r="H163" s="102">
        <f t="shared" ref="H163:H226" si="25">D163-G163</f>
        <v>-1746318.2851666959</v>
      </c>
      <c r="J163" s="30"/>
      <c r="K163" s="30"/>
    </row>
    <row r="164" spans="2:11" x14ac:dyDescent="0.25">
      <c r="B164" s="49">
        <v>131</v>
      </c>
      <c r="C164" s="50">
        <v>11</v>
      </c>
      <c r="D164" s="96">
        <f t="shared" ref="D164:D227" si="26">H163</f>
        <v>-1746318.2851666959</v>
      </c>
      <c r="E164" s="96">
        <f t="shared" si="22"/>
        <v>-9734.3429365344364</v>
      </c>
      <c r="F164" s="97">
        <f t="shared" si="23"/>
        <v>-3929.2161416250656</v>
      </c>
      <c r="G164" s="96">
        <f t="shared" si="24"/>
        <v>-5805.1267949093708</v>
      </c>
      <c r="H164" s="98">
        <f t="shared" si="25"/>
        <v>-1740513.1583717866</v>
      </c>
      <c r="J164" s="30"/>
      <c r="K164" s="30"/>
    </row>
    <row r="165" spans="2:11" x14ac:dyDescent="0.25">
      <c r="B165" s="35">
        <v>132</v>
      </c>
      <c r="C165" s="36">
        <v>11</v>
      </c>
      <c r="D165" s="99">
        <f t="shared" si="26"/>
        <v>-1740513.1583717866</v>
      </c>
      <c r="E165" s="99">
        <f t="shared" si="22"/>
        <v>-9734.3429365344364</v>
      </c>
      <c r="F165" s="100">
        <f t="shared" si="23"/>
        <v>-3916.1546063365199</v>
      </c>
      <c r="G165" s="101">
        <f t="shared" si="24"/>
        <v>-5818.188330197916</v>
      </c>
      <c r="H165" s="102">
        <f t="shared" si="25"/>
        <v>-1734694.9700415886</v>
      </c>
      <c r="J165" s="30"/>
      <c r="K165" s="30"/>
    </row>
    <row r="166" spans="2:11" x14ac:dyDescent="0.25">
      <c r="B166" s="49">
        <v>133</v>
      </c>
      <c r="C166" s="50">
        <v>12</v>
      </c>
      <c r="D166" s="96">
        <f t="shared" si="26"/>
        <v>-1734694.9700415886</v>
      </c>
      <c r="E166" s="96">
        <f t="shared" si="22"/>
        <v>-9734.3429365344364</v>
      </c>
      <c r="F166" s="97">
        <f t="shared" si="23"/>
        <v>-3903.0636825935744</v>
      </c>
      <c r="G166" s="96">
        <f t="shared" si="24"/>
        <v>-5831.279253940862</v>
      </c>
      <c r="H166" s="98">
        <f t="shared" si="25"/>
        <v>-1728863.6907876479</v>
      </c>
      <c r="J166" s="30"/>
      <c r="K166" s="30"/>
    </row>
    <row r="167" spans="2:11" x14ac:dyDescent="0.25">
      <c r="B167" s="35">
        <v>134</v>
      </c>
      <c r="C167" s="36">
        <v>12</v>
      </c>
      <c r="D167" s="99">
        <f t="shared" si="26"/>
        <v>-1728863.6907876479</v>
      </c>
      <c r="E167" s="99">
        <f t="shared" si="22"/>
        <v>-9734.3429365344364</v>
      </c>
      <c r="F167" s="100">
        <f t="shared" si="23"/>
        <v>-3889.943304272208</v>
      </c>
      <c r="G167" s="101">
        <f t="shared" si="24"/>
        <v>-5844.3996322622279</v>
      </c>
      <c r="H167" s="102">
        <f t="shared" si="25"/>
        <v>-1723019.2911553856</v>
      </c>
      <c r="J167" s="30"/>
      <c r="K167" s="30"/>
    </row>
    <row r="168" spans="2:11" x14ac:dyDescent="0.25">
      <c r="B168" s="49">
        <v>135</v>
      </c>
      <c r="C168" s="50">
        <v>12</v>
      </c>
      <c r="D168" s="96">
        <f t="shared" si="26"/>
        <v>-1723019.2911553856</v>
      </c>
      <c r="E168" s="96">
        <f t="shared" si="22"/>
        <v>-9734.3429365344364</v>
      </c>
      <c r="F168" s="97">
        <f t="shared" si="23"/>
        <v>-3876.7934050996173</v>
      </c>
      <c r="G168" s="96">
        <f t="shared" si="24"/>
        <v>-5857.5495314348191</v>
      </c>
      <c r="H168" s="98">
        <f t="shared" si="25"/>
        <v>-1717161.7416239507</v>
      </c>
      <c r="J168" s="30"/>
      <c r="K168" s="30"/>
    </row>
    <row r="169" spans="2:11" x14ac:dyDescent="0.25">
      <c r="B169" s="35">
        <v>136</v>
      </c>
      <c r="C169" s="36">
        <v>12</v>
      </c>
      <c r="D169" s="99">
        <f t="shared" si="26"/>
        <v>-1717161.7416239507</v>
      </c>
      <c r="E169" s="99">
        <f t="shared" si="22"/>
        <v>-9734.3429365344364</v>
      </c>
      <c r="F169" s="100">
        <f t="shared" si="23"/>
        <v>-3863.613918653889</v>
      </c>
      <c r="G169" s="101">
        <f t="shared" si="24"/>
        <v>-5870.729017880547</v>
      </c>
      <c r="H169" s="102">
        <f t="shared" si="25"/>
        <v>-1711291.0126060701</v>
      </c>
      <c r="J169" s="30"/>
      <c r="K169" s="30"/>
    </row>
    <row r="170" spans="2:11" x14ac:dyDescent="0.25">
      <c r="B170" s="49">
        <v>137</v>
      </c>
      <c r="C170" s="50">
        <v>12</v>
      </c>
      <c r="D170" s="96">
        <f t="shared" si="26"/>
        <v>-1711291.0126060701</v>
      </c>
      <c r="E170" s="96">
        <f t="shared" si="22"/>
        <v>-9734.3429365344364</v>
      </c>
      <c r="F170" s="97">
        <f t="shared" si="23"/>
        <v>-3850.4047783636579</v>
      </c>
      <c r="G170" s="96">
        <f t="shared" si="24"/>
        <v>-5883.9381581707785</v>
      </c>
      <c r="H170" s="98">
        <f t="shared" si="25"/>
        <v>-1705407.0744478994</v>
      </c>
      <c r="J170" s="30"/>
      <c r="K170" s="30"/>
    </row>
    <row r="171" spans="2:11" x14ac:dyDescent="0.25">
      <c r="B171" s="35">
        <v>138</v>
      </c>
      <c r="C171" s="36">
        <v>12</v>
      </c>
      <c r="D171" s="99">
        <f t="shared" si="26"/>
        <v>-1705407.0744478994</v>
      </c>
      <c r="E171" s="99">
        <f t="shared" si="22"/>
        <v>-9734.3429365344364</v>
      </c>
      <c r="F171" s="100">
        <f t="shared" si="23"/>
        <v>-3837.1659175077734</v>
      </c>
      <c r="G171" s="101">
        <f t="shared" si="24"/>
        <v>-5897.1770190266634</v>
      </c>
      <c r="H171" s="102">
        <f t="shared" si="25"/>
        <v>-1699509.8974288728</v>
      </c>
      <c r="J171" s="30"/>
      <c r="K171" s="30"/>
    </row>
    <row r="172" spans="2:11" x14ac:dyDescent="0.25">
      <c r="B172" s="49">
        <v>139</v>
      </c>
      <c r="C172" s="50">
        <v>12</v>
      </c>
      <c r="D172" s="96">
        <f t="shared" si="26"/>
        <v>-1699509.8974288728</v>
      </c>
      <c r="E172" s="96">
        <f t="shared" si="22"/>
        <v>-9734.3429365344364</v>
      </c>
      <c r="F172" s="97">
        <f t="shared" si="23"/>
        <v>-3823.8972692149637</v>
      </c>
      <c r="G172" s="96">
        <f t="shared" si="24"/>
        <v>-5910.4456673194727</v>
      </c>
      <c r="H172" s="98">
        <f t="shared" si="25"/>
        <v>-1693599.4517615533</v>
      </c>
      <c r="J172" s="30"/>
      <c r="K172" s="30"/>
    </row>
    <row r="173" spans="2:11" x14ac:dyDescent="0.25">
      <c r="B173" s="35">
        <v>140</v>
      </c>
      <c r="C173" s="36">
        <v>12</v>
      </c>
      <c r="D173" s="99">
        <f t="shared" si="26"/>
        <v>-1693599.4517615533</v>
      </c>
      <c r="E173" s="99">
        <f t="shared" si="22"/>
        <v>-9734.3429365344364</v>
      </c>
      <c r="F173" s="100">
        <f t="shared" si="23"/>
        <v>-3810.5987664634945</v>
      </c>
      <c r="G173" s="101">
        <f t="shared" si="24"/>
        <v>-5923.7441700709423</v>
      </c>
      <c r="H173" s="102">
        <f t="shared" si="25"/>
        <v>-1687675.7075914824</v>
      </c>
      <c r="J173" s="30"/>
      <c r="K173" s="30"/>
    </row>
    <row r="174" spans="2:11" x14ac:dyDescent="0.25">
      <c r="B174" s="49">
        <v>141</v>
      </c>
      <c r="C174" s="50">
        <v>12</v>
      </c>
      <c r="D174" s="96">
        <f t="shared" si="26"/>
        <v>-1687675.7075914824</v>
      </c>
      <c r="E174" s="96">
        <f t="shared" si="22"/>
        <v>-9734.3429365344364</v>
      </c>
      <c r="F174" s="97">
        <f t="shared" si="23"/>
        <v>-3797.2703420808357</v>
      </c>
      <c r="G174" s="96">
        <f t="shared" si="24"/>
        <v>-5937.0725944536007</v>
      </c>
      <c r="H174" s="98">
        <f t="shared" si="25"/>
        <v>-1681738.6349970289</v>
      </c>
      <c r="J174" s="30"/>
      <c r="K174" s="30"/>
    </row>
    <row r="175" spans="2:11" x14ac:dyDescent="0.25">
      <c r="B175" s="35">
        <v>142</v>
      </c>
      <c r="C175" s="36">
        <v>12</v>
      </c>
      <c r="D175" s="99">
        <f t="shared" si="26"/>
        <v>-1681738.6349970289</v>
      </c>
      <c r="E175" s="99">
        <f t="shared" si="22"/>
        <v>-9734.3429365344364</v>
      </c>
      <c r="F175" s="100">
        <f t="shared" si="23"/>
        <v>-3783.911928743315</v>
      </c>
      <c r="G175" s="101">
        <f t="shared" si="24"/>
        <v>-5950.4310077911214</v>
      </c>
      <c r="H175" s="102">
        <f t="shared" si="25"/>
        <v>-1675788.2039892378</v>
      </c>
      <c r="J175" s="30"/>
      <c r="K175" s="30"/>
    </row>
    <row r="176" spans="2:11" x14ac:dyDescent="0.25">
      <c r="B176" s="49">
        <v>143</v>
      </c>
      <c r="C176" s="50">
        <v>12</v>
      </c>
      <c r="D176" s="96">
        <f t="shared" si="26"/>
        <v>-1675788.2039892378</v>
      </c>
      <c r="E176" s="96">
        <f t="shared" si="22"/>
        <v>-9734.3429365344364</v>
      </c>
      <c r="F176" s="97">
        <f t="shared" si="23"/>
        <v>-3770.5234589757852</v>
      </c>
      <c r="G176" s="96">
        <f t="shared" si="24"/>
        <v>-5963.8194775586508</v>
      </c>
      <c r="H176" s="98">
        <f t="shared" si="25"/>
        <v>-1669824.3845116792</v>
      </c>
      <c r="J176" s="30"/>
      <c r="K176" s="30"/>
    </row>
    <row r="177" spans="2:11" x14ac:dyDescent="0.25">
      <c r="B177" s="35">
        <v>144</v>
      </c>
      <c r="C177" s="36">
        <v>12</v>
      </c>
      <c r="D177" s="99">
        <f t="shared" si="26"/>
        <v>-1669824.3845116792</v>
      </c>
      <c r="E177" s="99">
        <f t="shared" si="22"/>
        <v>-9734.3429365344364</v>
      </c>
      <c r="F177" s="100">
        <f t="shared" si="23"/>
        <v>-3757.1048651512779</v>
      </c>
      <c r="G177" s="101">
        <f t="shared" si="24"/>
        <v>-5977.238071383159</v>
      </c>
      <c r="H177" s="102">
        <f t="shared" si="25"/>
        <v>-1663847.146440296</v>
      </c>
      <c r="J177" s="30"/>
      <c r="K177" s="30"/>
    </row>
    <row r="178" spans="2:11" x14ac:dyDescent="0.25">
      <c r="B178" s="49">
        <v>145</v>
      </c>
      <c r="C178" s="50">
        <v>13</v>
      </c>
      <c r="D178" s="96">
        <f t="shared" si="26"/>
        <v>-1663847.146440296</v>
      </c>
      <c r="E178" s="96">
        <f t="shared" si="22"/>
        <v>-9734.3429365344364</v>
      </c>
      <c r="F178" s="97">
        <f t="shared" si="23"/>
        <v>-3743.6560794906659</v>
      </c>
      <c r="G178" s="96">
        <f t="shared" si="24"/>
        <v>-5990.6868570437709</v>
      </c>
      <c r="H178" s="98">
        <f t="shared" si="25"/>
        <v>-1657856.4595832522</v>
      </c>
      <c r="J178" s="30"/>
      <c r="K178" s="30"/>
    </row>
    <row r="179" spans="2:11" x14ac:dyDescent="0.25">
      <c r="B179" s="35">
        <v>146</v>
      </c>
      <c r="C179" s="36">
        <v>13</v>
      </c>
      <c r="D179" s="99">
        <f t="shared" si="26"/>
        <v>-1657856.4595832522</v>
      </c>
      <c r="E179" s="99">
        <f t="shared" si="22"/>
        <v>-9734.3429365344364</v>
      </c>
      <c r="F179" s="100">
        <f t="shared" si="23"/>
        <v>-3730.1770340623175</v>
      </c>
      <c r="G179" s="101">
        <f t="shared" si="24"/>
        <v>-6004.1659024721193</v>
      </c>
      <c r="H179" s="102">
        <f t="shared" si="25"/>
        <v>-1651852.2936807801</v>
      </c>
      <c r="J179" s="30"/>
      <c r="K179" s="30"/>
    </row>
    <row r="180" spans="2:11" x14ac:dyDescent="0.25">
      <c r="B180" s="49">
        <v>147</v>
      </c>
      <c r="C180" s="50">
        <v>13</v>
      </c>
      <c r="D180" s="96">
        <f t="shared" si="26"/>
        <v>-1651852.2936807801</v>
      </c>
      <c r="E180" s="96">
        <f t="shared" si="22"/>
        <v>-9734.3429365344364</v>
      </c>
      <c r="F180" s="97">
        <f t="shared" si="23"/>
        <v>-3716.6676607817553</v>
      </c>
      <c r="G180" s="96">
        <f t="shared" si="24"/>
        <v>-6017.675275752681</v>
      </c>
      <c r="H180" s="98">
        <f t="shared" si="25"/>
        <v>-1645834.6184050273</v>
      </c>
      <c r="J180" s="30"/>
      <c r="K180" s="30"/>
    </row>
    <row r="181" spans="2:11" x14ac:dyDescent="0.25">
      <c r="B181" s="35">
        <v>148</v>
      </c>
      <c r="C181" s="36">
        <v>13</v>
      </c>
      <c r="D181" s="99">
        <f t="shared" si="26"/>
        <v>-1645834.6184050273</v>
      </c>
      <c r="E181" s="99">
        <f t="shared" si="22"/>
        <v>-9734.3429365344364</v>
      </c>
      <c r="F181" s="100">
        <f t="shared" si="23"/>
        <v>-3703.1278914113113</v>
      </c>
      <c r="G181" s="101">
        <f t="shared" si="24"/>
        <v>-6031.2150451231246</v>
      </c>
      <c r="H181" s="102">
        <f t="shared" si="25"/>
        <v>-1639803.4033599042</v>
      </c>
      <c r="J181" s="30"/>
      <c r="K181" s="30"/>
    </row>
    <row r="182" spans="2:11" x14ac:dyDescent="0.25">
      <c r="B182" s="49">
        <v>149</v>
      </c>
      <c r="C182" s="50">
        <v>13</v>
      </c>
      <c r="D182" s="96">
        <f t="shared" si="26"/>
        <v>-1639803.4033599042</v>
      </c>
      <c r="E182" s="96">
        <f t="shared" si="22"/>
        <v>-9734.3429365344364</v>
      </c>
      <c r="F182" s="97">
        <f t="shared" si="23"/>
        <v>-3689.5576575597843</v>
      </c>
      <c r="G182" s="96">
        <f t="shared" si="24"/>
        <v>-6044.7852789746521</v>
      </c>
      <c r="H182" s="98">
        <f t="shared" si="25"/>
        <v>-1633758.6180809296</v>
      </c>
      <c r="J182" s="30"/>
      <c r="K182" s="30"/>
    </row>
    <row r="183" spans="2:11" x14ac:dyDescent="0.25">
      <c r="B183" s="35">
        <v>150</v>
      </c>
      <c r="C183" s="36">
        <v>13</v>
      </c>
      <c r="D183" s="99">
        <f t="shared" si="26"/>
        <v>-1633758.6180809296</v>
      </c>
      <c r="E183" s="99">
        <f t="shared" si="22"/>
        <v>-9734.3429365344364</v>
      </c>
      <c r="F183" s="100">
        <f t="shared" si="23"/>
        <v>-3675.9568906820914</v>
      </c>
      <c r="G183" s="101">
        <f t="shared" si="24"/>
        <v>-6058.386045852345</v>
      </c>
      <c r="H183" s="102">
        <f t="shared" si="25"/>
        <v>-1627700.2320350772</v>
      </c>
      <c r="J183" s="30"/>
      <c r="K183" s="30"/>
    </row>
    <row r="184" spans="2:11" x14ac:dyDescent="0.25">
      <c r="B184" s="49">
        <v>151</v>
      </c>
      <c r="C184" s="50">
        <v>13</v>
      </c>
      <c r="D184" s="96">
        <f t="shared" si="26"/>
        <v>-1627700.2320350772</v>
      </c>
      <c r="E184" s="96">
        <f t="shared" si="22"/>
        <v>-9734.3429365344364</v>
      </c>
      <c r="F184" s="97">
        <f t="shared" si="23"/>
        <v>-3662.3255220789233</v>
      </c>
      <c r="G184" s="96">
        <f t="shared" si="24"/>
        <v>-6072.0174144555131</v>
      </c>
      <c r="H184" s="98">
        <f t="shared" si="25"/>
        <v>-1621628.2146206216</v>
      </c>
      <c r="J184" s="30"/>
      <c r="K184" s="30"/>
    </row>
    <row r="185" spans="2:11" x14ac:dyDescent="0.25">
      <c r="B185" s="35">
        <v>152</v>
      </c>
      <c r="C185" s="36">
        <v>13</v>
      </c>
      <c r="D185" s="99">
        <f t="shared" si="26"/>
        <v>-1621628.2146206216</v>
      </c>
      <c r="E185" s="99">
        <f t="shared" si="22"/>
        <v>-9734.3429365344364</v>
      </c>
      <c r="F185" s="100">
        <f t="shared" si="23"/>
        <v>-3648.6634828963984</v>
      </c>
      <c r="G185" s="101">
        <f t="shared" si="24"/>
        <v>-6085.6794536380385</v>
      </c>
      <c r="H185" s="102">
        <f t="shared" si="25"/>
        <v>-1615542.5351669835</v>
      </c>
      <c r="J185" s="30"/>
      <c r="K185" s="30"/>
    </row>
    <row r="186" spans="2:11" x14ac:dyDescent="0.25">
      <c r="B186" s="49">
        <v>153</v>
      </c>
      <c r="C186" s="50">
        <v>13</v>
      </c>
      <c r="D186" s="96">
        <f t="shared" si="26"/>
        <v>-1615542.5351669835</v>
      </c>
      <c r="E186" s="96">
        <f t="shared" si="22"/>
        <v>-9734.3429365344364</v>
      </c>
      <c r="F186" s="97">
        <f t="shared" si="23"/>
        <v>-3634.9707041257129</v>
      </c>
      <c r="G186" s="96">
        <f t="shared" si="24"/>
        <v>-6099.372232408723</v>
      </c>
      <c r="H186" s="98">
        <f t="shared" si="25"/>
        <v>-1609443.1629345748</v>
      </c>
      <c r="J186" s="30"/>
      <c r="K186" s="30"/>
    </row>
    <row r="187" spans="2:11" x14ac:dyDescent="0.25">
      <c r="B187" s="35">
        <v>154</v>
      </c>
      <c r="C187" s="36">
        <v>13</v>
      </c>
      <c r="D187" s="99">
        <f t="shared" si="26"/>
        <v>-1609443.1629345748</v>
      </c>
      <c r="E187" s="99">
        <f t="shared" si="22"/>
        <v>-9734.3429365344364</v>
      </c>
      <c r="F187" s="100">
        <f t="shared" si="23"/>
        <v>-3621.2471166027931</v>
      </c>
      <c r="G187" s="101">
        <f t="shared" si="24"/>
        <v>-6113.0958199316428</v>
      </c>
      <c r="H187" s="102">
        <f t="shared" si="25"/>
        <v>-1603330.0671146431</v>
      </c>
      <c r="J187" s="30"/>
      <c r="K187" s="30"/>
    </row>
    <row r="188" spans="2:11" x14ac:dyDescent="0.25">
      <c r="B188" s="49">
        <v>155</v>
      </c>
      <c r="C188" s="50">
        <v>13</v>
      </c>
      <c r="D188" s="96">
        <f t="shared" si="26"/>
        <v>-1603330.0671146431</v>
      </c>
      <c r="E188" s="96">
        <f t="shared" si="22"/>
        <v>-9734.3429365344364</v>
      </c>
      <c r="F188" s="97">
        <f t="shared" si="23"/>
        <v>-3607.4926510079472</v>
      </c>
      <c r="G188" s="96">
        <f t="shared" si="24"/>
        <v>-6126.8502855264887</v>
      </c>
      <c r="H188" s="98">
        <f t="shared" si="25"/>
        <v>-1597203.2168291165</v>
      </c>
      <c r="J188" s="30"/>
      <c r="K188" s="30"/>
    </row>
    <row r="189" spans="2:11" x14ac:dyDescent="0.25">
      <c r="B189" s="35">
        <v>156</v>
      </c>
      <c r="C189" s="36">
        <v>13</v>
      </c>
      <c r="D189" s="99">
        <f t="shared" si="26"/>
        <v>-1597203.2168291165</v>
      </c>
      <c r="E189" s="99">
        <f t="shared" si="22"/>
        <v>-9734.3429365344364</v>
      </c>
      <c r="F189" s="100">
        <f t="shared" si="23"/>
        <v>-3593.7072378655121</v>
      </c>
      <c r="G189" s="101">
        <f t="shared" si="24"/>
        <v>-6140.6356986689243</v>
      </c>
      <c r="H189" s="102">
        <f t="shared" si="25"/>
        <v>-1591062.5811304476</v>
      </c>
      <c r="J189" s="30"/>
      <c r="K189" s="30"/>
    </row>
    <row r="190" spans="2:11" x14ac:dyDescent="0.25">
      <c r="B190" s="49">
        <v>157</v>
      </c>
      <c r="C190" s="50">
        <v>14</v>
      </c>
      <c r="D190" s="96">
        <f t="shared" si="26"/>
        <v>-1591062.5811304476</v>
      </c>
      <c r="E190" s="96">
        <f t="shared" si="22"/>
        <v>-9734.3429365344364</v>
      </c>
      <c r="F190" s="97">
        <f t="shared" si="23"/>
        <v>-3579.890807543507</v>
      </c>
      <c r="G190" s="96">
        <f t="shared" si="24"/>
        <v>-6154.4521289909299</v>
      </c>
      <c r="H190" s="98">
        <f t="shared" si="25"/>
        <v>-1584908.1290014565</v>
      </c>
      <c r="J190" s="30"/>
      <c r="K190" s="30"/>
    </row>
    <row r="191" spans="2:11" x14ac:dyDescent="0.25">
      <c r="B191" s="35">
        <v>158</v>
      </c>
      <c r="C191" s="36">
        <v>14</v>
      </c>
      <c r="D191" s="99">
        <f t="shared" si="26"/>
        <v>-1584908.1290014565</v>
      </c>
      <c r="E191" s="99">
        <f t="shared" si="22"/>
        <v>-9734.3429365344364</v>
      </c>
      <c r="F191" s="100">
        <f t="shared" si="23"/>
        <v>-3566.0432902532771</v>
      </c>
      <c r="G191" s="101">
        <f t="shared" si="24"/>
        <v>-6168.2996462811589</v>
      </c>
      <c r="H191" s="102">
        <f t="shared" si="25"/>
        <v>-1578739.8293551754</v>
      </c>
      <c r="J191" s="30"/>
      <c r="K191" s="30"/>
    </row>
    <row r="192" spans="2:11" x14ac:dyDescent="0.25">
      <c r="B192" s="49">
        <v>159</v>
      </c>
      <c r="C192" s="50">
        <v>14</v>
      </c>
      <c r="D192" s="96">
        <f t="shared" si="26"/>
        <v>-1578739.8293551754</v>
      </c>
      <c r="E192" s="96">
        <f t="shared" si="22"/>
        <v>-9734.3429365344364</v>
      </c>
      <c r="F192" s="97">
        <f t="shared" si="23"/>
        <v>-3552.1646160491441</v>
      </c>
      <c r="G192" s="96">
        <f t="shared" si="24"/>
        <v>-6182.1783204852927</v>
      </c>
      <c r="H192" s="98">
        <f t="shared" si="25"/>
        <v>-1572557.65103469</v>
      </c>
      <c r="J192" s="30"/>
      <c r="K192" s="30"/>
    </row>
    <row r="193" spans="2:11" x14ac:dyDescent="0.25">
      <c r="B193" s="35">
        <v>160</v>
      </c>
      <c r="C193" s="36">
        <v>14</v>
      </c>
      <c r="D193" s="99">
        <f t="shared" si="26"/>
        <v>-1572557.65103469</v>
      </c>
      <c r="E193" s="99">
        <f t="shared" si="22"/>
        <v>-9734.3429365344364</v>
      </c>
      <c r="F193" s="100">
        <f t="shared" si="23"/>
        <v>-3538.2547148280523</v>
      </c>
      <c r="G193" s="101">
        <f t="shared" si="24"/>
        <v>-6196.0882217063845</v>
      </c>
      <c r="H193" s="102">
        <f t="shared" si="25"/>
        <v>-1566361.5628129835</v>
      </c>
      <c r="J193" s="30"/>
      <c r="K193" s="30"/>
    </row>
    <row r="194" spans="2:11" x14ac:dyDescent="0.25">
      <c r="B194" s="49">
        <v>161</v>
      </c>
      <c r="C194" s="50">
        <v>14</v>
      </c>
      <c r="D194" s="96">
        <f t="shared" si="26"/>
        <v>-1566361.5628129835</v>
      </c>
      <c r="E194" s="96">
        <f t="shared" si="22"/>
        <v>-9734.3429365344364</v>
      </c>
      <c r="F194" s="97">
        <f t="shared" si="23"/>
        <v>-3524.3135163292131</v>
      </c>
      <c r="G194" s="96">
        <f t="shared" si="24"/>
        <v>-6210.0294202052228</v>
      </c>
      <c r="H194" s="98">
        <f t="shared" si="25"/>
        <v>-1560151.5333927784</v>
      </c>
      <c r="J194" s="30"/>
      <c r="K194" s="30"/>
    </row>
    <row r="195" spans="2:11" x14ac:dyDescent="0.25">
      <c r="B195" s="35">
        <v>162</v>
      </c>
      <c r="C195" s="36">
        <v>14</v>
      </c>
      <c r="D195" s="99">
        <f t="shared" si="26"/>
        <v>-1560151.5333927784</v>
      </c>
      <c r="E195" s="99">
        <f t="shared" si="22"/>
        <v>-9734.3429365344364</v>
      </c>
      <c r="F195" s="100">
        <f t="shared" si="23"/>
        <v>-3510.3409501337514</v>
      </c>
      <c r="G195" s="101">
        <f t="shared" si="24"/>
        <v>-6224.0019864006845</v>
      </c>
      <c r="H195" s="102">
        <f t="shared" si="25"/>
        <v>-1553927.5314063777</v>
      </c>
      <c r="J195" s="30"/>
      <c r="K195" s="30"/>
    </row>
    <row r="196" spans="2:11" x14ac:dyDescent="0.25">
      <c r="B196" s="49">
        <v>163</v>
      </c>
      <c r="C196" s="50">
        <v>14</v>
      </c>
      <c r="D196" s="96">
        <f t="shared" si="26"/>
        <v>-1553927.5314063777</v>
      </c>
      <c r="E196" s="96">
        <f t="shared" si="22"/>
        <v>-9734.3429365344364</v>
      </c>
      <c r="F196" s="97">
        <f t="shared" si="23"/>
        <v>-3496.33694566435</v>
      </c>
      <c r="G196" s="96">
        <f t="shared" si="24"/>
        <v>-6238.005990870086</v>
      </c>
      <c r="H196" s="98">
        <f t="shared" si="25"/>
        <v>-1547689.5254155076</v>
      </c>
      <c r="J196" s="30"/>
      <c r="K196" s="30"/>
    </row>
    <row r="197" spans="2:11" x14ac:dyDescent="0.25">
      <c r="B197" s="35">
        <v>164</v>
      </c>
      <c r="C197" s="36">
        <v>14</v>
      </c>
      <c r="D197" s="99">
        <f t="shared" si="26"/>
        <v>-1547689.5254155076</v>
      </c>
      <c r="E197" s="99">
        <f t="shared" si="22"/>
        <v>-9734.3429365344364</v>
      </c>
      <c r="F197" s="100">
        <f t="shared" si="23"/>
        <v>-3482.3014321848918</v>
      </c>
      <c r="G197" s="101">
        <f t="shared" si="24"/>
        <v>-6252.041504349545</v>
      </c>
      <c r="H197" s="102">
        <f t="shared" si="25"/>
        <v>-1541437.4839111581</v>
      </c>
      <c r="J197" s="30"/>
      <c r="K197" s="30"/>
    </row>
    <row r="198" spans="2:11" x14ac:dyDescent="0.25">
      <c r="B198" s="49">
        <v>165</v>
      </c>
      <c r="C198" s="50">
        <v>14</v>
      </c>
      <c r="D198" s="96">
        <f t="shared" si="26"/>
        <v>-1541437.4839111581</v>
      </c>
      <c r="E198" s="96">
        <f t="shared" si="22"/>
        <v>-9734.3429365344364</v>
      </c>
      <c r="F198" s="97">
        <f t="shared" si="23"/>
        <v>-3468.2343388001059</v>
      </c>
      <c r="G198" s="96">
        <f t="shared" si="24"/>
        <v>-6266.10859773433</v>
      </c>
      <c r="H198" s="98">
        <f t="shared" si="25"/>
        <v>-1535171.3753134238</v>
      </c>
      <c r="J198" s="30"/>
      <c r="K198" s="30"/>
    </row>
    <row r="199" spans="2:11" x14ac:dyDescent="0.25">
      <c r="B199" s="35">
        <v>166</v>
      </c>
      <c r="C199" s="36">
        <v>14</v>
      </c>
      <c r="D199" s="99">
        <f t="shared" si="26"/>
        <v>-1535171.3753134238</v>
      </c>
      <c r="E199" s="99">
        <f t="shared" si="22"/>
        <v>-9734.3429365344364</v>
      </c>
      <c r="F199" s="100">
        <f t="shared" si="23"/>
        <v>-3454.1355944552033</v>
      </c>
      <c r="G199" s="101">
        <f t="shared" si="24"/>
        <v>-6280.2073420792331</v>
      </c>
      <c r="H199" s="102">
        <f t="shared" si="25"/>
        <v>-1528891.1679713447</v>
      </c>
      <c r="J199" s="30"/>
      <c r="K199" s="30"/>
    </row>
    <row r="200" spans="2:11" x14ac:dyDescent="0.25">
      <c r="B200" s="49">
        <v>167</v>
      </c>
      <c r="C200" s="50">
        <v>14</v>
      </c>
      <c r="D200" s="96">
        <f t="shared" si="26"/>
        <v>-1528891.1679713447</v>
      </c>
      <c r="E200" s="96">
        <f t="shared" si="22"/>
        <v>-9734.3429365344364</v>
      </c>
      <c r="F200" s="97">
        <f t="shared" si="23"/>
        <v>-3440.0051279355253</v>
      </c>
      <c r="G200" s="96">
        <f t="shared" si="24"/>
        <v>-6294.3378085989116</v>
      </c>
      <c r="H200" s="98">
        <f t="shared" si="25"/>
        <v>-1522596.8301627457</v>
      </c>
      <c r="J200" s="30"/>
      <c r="K200" s="30"/>
    </row>
    <row r="201" spans="2:11" x14ac:dyDescent="0.25">
      <c r="B201" s="35">
        <v>168</v>
      </c>
      <c r="C201" s="36">
        <v>14</v>
      </c>
      <c r="D201" s="99">
        <f t="shared" si="26"/>
        <v>-1522596.8301627457</v>
      </c>
      <c r="E201" s="99">
        <f t="shared" si="22"/>
        <v>-9734.3429365344364</v>
      </c>
      <c r="F201" s="100">
        <f t="shared" si="23"/>
        <v>-3425.842867866178</v>
      </c>
      <c r="G201" s="101">
        <f t="shared" si="24"/>
        <v>-6308.5000686682579</v>
      </c>
      <c r="H201" s="102">
        <f t="shared" si="25"/>
        <v>-1516288.3300940774</v>
      </c>
      <c r="J201" s="30"/>
      <c r="K201" s="30"/>
    </row>
    <row r="202" spans="2:11" x14ac:dyDescent="0.25">
      <c r="B202" s="49">
        <v>169</v>
      </c>
      <c r="C202" s="50">
        <v>15</v>
      </c>
      <c r="D202" s="96">
        <f t="shared" si="26"/>
        <v>-1516288.3300940774</v>
      </c>
      <c r="E202" s="96">
        <f t="shared" si="22"/>
        <v>-9734.3429365344364</v>
      </c>
      <c r="F202" s="97">
        <f t="shared" si="23"/>
        <v>-3411.648742711674</v>
      </c>
      <c r="G202" s="96">
        <f t="shared" si="24"/>
        <v>-6322.6941938227628</v>
      </c>
      <c r="H202" s="98">
        <f t="shared" si="25"/>
        <v>-1509965.6359002546</v>
      </c>
      <c r="J202" s="30"/>
      <c r="K202" s="30"/>
    </row>
    <row r="203" spans="2:11" x14ac:dyDescent="0.25">
      <c r="B203" s="35">
        <v>170</v>
      </c>
      <c r="C203" s="36">
        <v>15</v>
      </c>
      <c r="D203" s="99">
        <f t="shared" si="26"/>
        <v>-1509965.6359002546</v>
      </c>
      <c r="E203" s="99">
        <f t="shared" si="22"/>
        <v>-9734.3429365344364</v>
      </c>
      <c r="F203" s="100">
        <f t="shared" si="23"/>
        <v>-3397.4226807755731</v>
      </c>
      <c r="G203" s="101">
        <f t="shared" si="24"/>
        <v>-6336.9202557588633</v>
      </c>
      <c r="H203" s="102">
        <f t="shared" si="25"/>
        <v>-1503628.7156444958</v>
      </c>
      <c r="J203" s="30"/>
      <c r="K203" s="30"/>
    </row>
    <row r="204" spans="2:11" x14ac:dyDescent="0.25">
      <c r="B204" s="49">
        <v>171</v>
      </c>
      <c r="C204" s="50">
        <v>15</v>
      </c>
      <c r="D204" s="96">
        <f t="shared" si="26"/>
        <v>-1503628.7156444958</v>
      </c>
      <c r="E204" s="96">
        <f t="shared" si="22"/>
        <v>-9734.3429365344364</v>
      </c>
      <c r="F204" s="97">
        <f t="shared" si="23"/>
        <v>-3383.1646102001155</v>
      </c>
      <c r="G204" s="96">
        <f t="shared" si="24"/>
        <v>-6351.1783263343204</v>
      </c>
      <c r="H204" s="98">
        <f t="shared" si="25"/>
        <v>-1497277.5373181615</v>
      </c>
      <c r="J204" s="30"/>
      <c r="K204" s="30"/>
    </row>
    <row r="205" spans="2:11" x14ac:dyDescent="0.25">
      <c r="B205" s="35">
        <v>172</v>
      </c>
      <c r="C205" s="36">
        <v>15</v>
      </c>
      <c r="D205" s="99">
        <f t="shared" si="26"/>
        <v>-1497277.5373181615</v>
      </c>
      <c r="E205" s="99">
        <f t="shared" si="22"/>
        <v>-9734.3429365344364</v>
      </c>
      <c r="F205" s="100">
        <f t="shared" si="23"/>
        <v>-3368.8744589658631</v>
      </c>
      <c r="G205" s="101">
        <f t="shared" si="24"/>
        <v>-6365.4684775685728</v>
      </c>
      <c r="H205" s="102">
        <f t="shared" si="25"/>
        <v>-1490912.0688405929</v>
      </c>
      <c r="J205" s="30"/>
      <c r="K205" s="30"/>
    </row>
    <row r="206" spans="2:11" x14ac:dyDescent="0.25">
      <c r="B206" s="49">
        <v>173</v>
      </c>
      <c r="C206" s="50">
        <v>15</v>
      </c>
      <c r="D206" s="96">
        <f t="shared" si="26"/>
        <v>-1490912.0688405929</v>
      </c>
      <c r="E206" s="96">
        <f t="shared" si="22"/>
        <v>-9734.3429365344364</v>
      </c>
      <c r="F206" s="97">
        <f t="shared" si="23"/>
        <v>-3354.5521548913343</v>
      </c>
      <c r="G206" s="96">
        <f t="shared" si="24"/>
        <v>-6379.7907816431016</v>
      </c>
      <c r="H206" s="98">
        <f t="shared" si="25"/>
        <v>-1484532.2780589499</v>
      </c>
      <c r="J206" s="30"/>
      <c r="K206" s="30"/>
    </row>
    <row r="207" spans="2:11" x14ac:dyDescent="0.25">
      <c r="B207" s="35">
        <v>174</v>
      </c>
      <c r="C207" s="36">
        <v>15</v>
      </c>
      <c r="D207" s="99">
        <f t="shared" si="26"/>
        <v>-1484532.2780589499</v>
      </c>
      <c r="E207" s="99">
        <f t="shared" si="22"/>
        <v>-9734.3429365344364</v>
      </c>
      <c r="F207" s="100">
        <f t="shared" si="23"/>
        <v>-3340.1976256326375</v>
      </c>
      <c r="G207" s="101">
        <f t="shared" si="24"/>
        <v>-6394.1453109017984</v>
      </c>
      <c r="H207" s="102">
        <f t="shared" si="25"/>
        <v>-1478138.1327480481</v>
      </c>
      <c r="J207" s="30"/>
      <c r="K207" s="30"/>
    </row>
    <row r="208" spans="2:11" x14ac:dyDescent="0.25">
      <c r="B208" s="49">
        <v>175</v>
      </c>
      <c r="C208" s="50">
        <v>15</v>
      </c>
      <c r="D208" s="96">
        <f t="shared" si="26"/>
        <v>-1478138.1327480481</v>
      </c>
      <c r="E208" s="96">
        <f t="shared" si="22"/>
        <v>-9734.3429365344364</v>
      </c>
      <c r="F208" s="97">
        <f t="shared" si="23"/>
        <v>-3325.8107986831078</v>
      </c>
      <c r="G208" s="96">
        <f t="shared" si="24"/>
        <v>-6408.532137851329</v>
      </c>
      <c r="H208" s="98">
        <f t="shared" si="25"/>
        <v>-1471729.6006101968</v>
      </c>
      <c r="J208" s="30"/>
      <c r="K208" s="30"/>
    </row>
    <row r="209" spans="2:11" x14ac:dyDescent="0.25">
      <c r="B209" s="35">
        <v>176</v>
      </c>
      <c r="C209" s="36">
        <v>15</v>
      </c>
      <c r="D209" s="99">
        <f t="shared" si="26"/>
        <v>-1471729.6006101968</v>
      </c>
      <c r="E209" s="99">
        <f t="shared" si="22"/>
        <v>-9734.3429365344364</v>
      </c>
      <c r="F209" s="100">
        <f t="shared" si="23"/>
        <v>-3311.3916013729431</v>
      </c>
      <c r="G209" s="101">
        <f t="shared" si="24"/>
        <v>-6422.9513351614933</v>
      </c>
      <c r="H209" s="102">
        <f t="shared" si="25"/>
        <v>-1465306.6492750354</v>
      </c>
      <c r="J209" s="30"/>
      <c r="K209" s="30"/>
    </row>
    <row r="210" spans="2:11" x14ac:dyDescent="0.25">
      <c r="B210" s="49">
        <v>177</v>
      </c>
      <c r="C210" s="50">
        <v>15</v>
      </c>
      <c r="D210" s="96">
        <f t="shared" si="26"/>
        <v>-1465306.6492750354</v>
      </c>
      <c r="E210" s="96">
        <f t="shared" si="22"/>
        <v>-9734.3429365344364</v>
      </c>
      <c r="F210" s="97">
        <f t="shared" si="23"/>
        <v>-3296.9399608688295</v>
      </c>
      <c r="G210" s="96">
        <f t="shared" si="24"/>
        <v>-6437.4029756656073</v>
      </c>
      <c r="H210" s="98">
        <f t="shared" si="25"/>
        <v>-1458869.2462993697</v>
      </c>
      <c r="J210" s="30"/>
      <c r="K210" s="30"/>
    </row>
    <row r="211" spans="2:11" x14ac:dyDescent="0.25">
      <c r="B211" s="35">
        <v>178</v>
      </c>
      <c r="C211" s="36">
        <v>15</v>
      </c>
      <c r="D211" s="99">
        <f t="shared" si="26"/>
        <v>-1458869.2462993697</v>
      </c>
      <c r="E211" s="99">
        <f t="shared" si="22"/>
        <v>-9734.3429365344364</v>
      </c>
      <c r="F211" s="100">
        <f t="shared" si="23"/>
        <v>-3282.4558041735818</v>
      </c>
      <c r="G211" s="101">
        <f t="shared" si="24"/>
        <v>-6451.8871323608546</v>
      </c>
      <c r="H211" s="102">
        <f t="shared" si="25"/>
        <v>-1452417.3591670089</v>
      </c>
      <c r="J211" s="30"/>
      <c r="K211" s="30"/>
    </row>
    <row r="212" spans="2:11" x14ac:dyDescent="0.25">
      <c r="B212" s="49">
        <v>179</v>
      </c>
      <c r="C212" s="50">
        <v>15</v>
      </c>
      <c r="D212" s="96">
        <f t="shared" si="26"/>
        <v>-1452417.3591670089</v>
      </c>
      <c r="E212" s="96">
        <f t="shared" si="22"/>
        <v>-9734.3429365344364</v>
      </c>
      <c r="F212" s="97">
        <f t="shared" si="23"/>
        <v>-3267.9390581257699</v>
      </c>
      <c r="G212" s="96">
        <f t="shared" si="24"/>
        <v>-6466.4038784086661</v>
      </c>
      <c r="H212" s="98">
        <f t="shared" si="25"/>
        <v>-1445950.9552886002</v>
      </c>
      <c r="J212" s="30"/>
      <c r="K212" s="30"/>
    </row>
    <row r="213" spans="2:11" x14ac:dyDescent="0.25">
      <c r="B213" s="35">
        <v>180</v>
      </c>
      <c r="C213" s="36">
        <v>15</v>
      </c>
      <c r="D213" s="99">
        <f t="shared" si="26"/>
        <v>-1445950.9552886002</v>
      </c>
      <c r="E213" s="99">
        <f t="shared" si="22"/>
        <v>-9734.3429365344364</v>
      </c>
      <c r="F213" s="100">
        <f t="shared" si="23"/>
        <v>-3253.3896493993502</v>
      </c>
      <c r="G213" s="101">
        <f t="shared" si="24"/>
        <v>-6480.9532871350857</v>
      </c>
      <c r="H213" s="102">
        <f t="shared" si="25"/>
        <v>-1439470.0020014651</v>
      </c>
      <c r="J213" s="30"/>
      <c r="K213" s="30"/>
    </row>
    <row r="214" spans="2:11" x14ac:dyDescent="0.25">
      <c r="B214" s="49">
        <v>181</v>
      </c>
      <c r="C214" s="50">
        <v>16</v>
      </c>
      <c r="D214" s="96">
        <f t="shared" si="26"/>
        <v>-1439470.0020014651</v>
      </c>
      <c r="E214" s="96">
        <f t="shared" si="22"/>
        <v>-9734.3429365344364</v>
      </c>
      <c r="F214" s="97">
        <f t="shared" si="23"/>
        <v>-3238.8075045032965</v>
      </c>
      <c r="G214" s="96">
        <f t="shared" si="24"/>
        <v>-6495.5354320311399</v>
      </c>
      <c r="H214" s="98">
        <f t="shared" si="25"/>
        <v>-1432974.4665694339</v>
      </c>
      <c r="J214" s="30"/>
      <c r="K214" s="30"/>
    </row>
    <row r="215" spans="2:11" x14ac:dyDescent="0.25">
      <c r="B215" s="35">
        <v>182</v>
      </c>
      <c r="C215" s="36">
        <v>16</v>
      </c>
      <c r="D215" s="99">
        <f t="shared" si="26"/>
        <v>-1432974.4665694339</v>
      </c>
      <c r="E215" s="99">
        <f t="shared" si="22"/>
        <v>-9734.3429365344364</v>
      </c>
      <c r="F215" s="100">
        <f t="shared" si="23"/>
        <v>-3224.1925497812263</v>
      </c>
      <c r="G215" s="101">
        <f t="shared" si="24"/>
        <v>-6510.1503867532101</v>
      </c>
      <c r="H215" s="102">
        <f t="shared" si="25"/>
        <v>-1426464.3161826807</v>
      </c>
      <c r="J215" s="30"/>
      <c r="K215" s="30"/>
    </row>
    <row r="216" spans="2:11" x14ac:dyDescent="0.25">
      <c r="B216" s="49">
        <v>183</v>
      </c>
      <c r="C216" s="50">
        <v>16</v>
      </c>
      <c r="D216" s="96">
        <f t="shared" si="26"/>
        <v>-1426464.3161826807</v>
      </c>
      <c r="E216" s="96">
        <f t="shared" si="22"/>
        <v>-9734.3429365344364</v>
      </c>
      <c r="F216" s="97">
        <f t="shared" si="23"/>
        <v>-3209.5447114110316</v>
      </c>
      <c r="G216" s="96">
        <f t="shared" si="24"/>
        <v>-6524.7982251234043</v>
      </c>
      <c r="H216" s="98">
        <f t="shared" si="25"/>
        <v>-1419939.5179575572</v>
      </c>
      <c r="J216" s="30"/>
      <c r="K216" s="30"/>
    </row>
    <row r="217" spans="2:11" x14ac:dyDescent="0.25">
      <c r="B217" s="35">
        <v>184</v>
      </c>
      <c r="C217" s="36">
        <v>16</v>
      </c>
      <c r="D217" s="99">
        <f t="shared" si="26"/>
        <v>-1419939.5179575572</v>
      </c>
      <c r="E217" s="99">
        <f t="shared" si="22"/>
        <v>-9734.3429365344364</v>
      </c>
      <c r="F217" s="100">
        <f t="shared" si="23"/>
        <v>-3194.8639154045036</v>
      </c>
      <c r="G217" s="101">
        <f t="shared" si="24"/>
        <v>-6539.4790211299332</v>
      </c>
      <c r="H217" s="102">
        <f t="shared" si="25"/>
        <v>-1413400.0389364273</v>
      </c>
      <c r="J217" s="30"/>
      <c r="K217" s="30"/>
    </row>
    <row r="218" spans="2:11" x14ac:dyDescent="0.25">
      <c r="B218" s="49">
        <v>185</v>
      </c>
      <c r="C218" s="50">
        <v>16</v>
      </c>
      <c r="D218" s="96">
        <f t="shared" si="26"/>
        <v>-1413400.0389364273</v>
      </c>
      <c r="E218" s="96">
        <f t="shared" si="22"/>
        <v>-9734.3429365344364</v>
      </c>
      <c r="F218" s="97">
        <f t="shared" si="23"/>
        <v>-3180.1500876069617</v>
      </c>
      <c r="G218" s="96">
        <f t="shared" si="24"/>
        <v>-6554.1928489274742</v>
      </c>
      <c r="H218" s="98">
        <f t="shared" si="25"/>
        <v>-1406845.8460874998</v>
      </c>
      <c r="J218" s="30"/>
      <c r="K218" s="30"/>
    </row>
    <row r="219" spans="2:11" x14ac:dyDescent="0.25">
      <c r="B219" s="35">
        <v>186</v>
      </c>
      <c r="C219" s="36">
        <v>16</v>
      </c>
      <c r="D219" s="99">
        <f t="shared" si="26"/>
        <v>-1406845.8460874998</v>
      </c>
      <c r="E219" s="99">
        <f t="shared" si="22"/>
        <v>-9734.3429365344364</v>
      </c>
      <c r="F219" s="100">
        <f t="shared" si="23"/>
        <v>-3165.4031536968741</v>
      </c>
      <c r="G219" s="101">
        <f t="shared" si="24"/>
        <v>-6568.9397828375622</v>
      </c>
      <c r="H219" s="102">
        <f t="shared" si="25"/>
        <v>-1400276.9063046621</v>
      </c>
      <c r="J219" s="30"/>
      <c r="K219" s="30"/>
    </row>
    <row r="220" spans="2:11" x14ac:dyDescent="0.25">
      <c r="B220" s="49">
        <v>187</v>
      </c>
      <c r="C220" s="50">
        <v>16</v>
      </c>
      <c r="D220" s="96">
        <f t="shared" si="26"/>
        <v>-1400276.9063046621</v>
      </c>
      <c r="E220" s="96">
        <f t="shared" si="22"/>
        <v>-9734.3429365344364</v>
      </c>
      <c r="F220" s="97">
        <f t="shared" si="23"/>
        <v>-3150.6230391854897</v>
      </c>
      <c r="G220" s="96">
        <f t="shared" si="24"/>
        <v>-6583.7198973489467</v>
      </c>
      <c r="H220" s="98">
        <f t="shared" si="25"/>
        <v>-1393693.1864073132</v>
      </c>
      <c r="J220" s="30"/>
      <c r="K220" s="30"/>
    </row>
    <row r="221" spans="2:11" x14ac:dyDescent="0.25">
      <c r="B221" s="35">
        <v>188</v>
      </c>
      <c r="C221" s="36">
        <v>16</v>
      </c>
      <c r="D221" s="99">
        <f t="shared" si="26"/>
        <v>-1393693.1864073132</v>
      </c>
      <c r="E221" s="99">
        <f t="shared" si="22"/>
        <v>-9734.3429365344364</v>
      </c>
      <c r="F221" s="100">
        <f t="shared" si="23"/>
        <v>-3135.8096694164547</v>
      </c>
      <c r="G221" s="101">
        <f t="shared" si="24"/>
        <v>-6598.5332671179822</v>
      </c>
      <c r="H221" s="102">
        <f t="shared" si="25"/>
        <v>-1387094.6531401952</v>
      </c>
      <c r="J221" s="30"/>
      <c r="K221" s="30"/>
    </row>
    <row r="222" spans="2:11" x14ac:dyDescent="0.25">
      <c r="B222" s="49">
        <v>189</v>
      </c>
      <c r="C222" s="50">
        <v>16</v>
      </c>
      <c r="D222" s="96">
        <f t="shared" si="26"/>
        <v>-1387094.6531401952</v>
      </c>
      <c r="E222" s="96">
        <f t="shared" si="22"/>
        <v>-9734.3429365344364</v>
      </c>
      <c r="F222" s="97">
        <f t="shared" si="23"/>
        <v>-3120.9629695654389</v>
      </c>
      <c r="G222" s="96">
        <f t="shared" si="24"/>
        <v>-6613.3799669689979</v>
      </c>
      <c r="H222" s="98">
        <f t="shared" si="25"/>
        <v>-1380481.2731732263</v>
      </c>
      <c r="J222" s="30"/>
      <c r="K222" s="30"/>
    </row>
    <row r="223" spans="2:11" x14ac:dyDescent="0.25">
      <c r="B223" s="35">
        <v>190</v>
      </c>
      <c r="C223" s="36">
        <v>16</v>
      </c>
      <c r="D223" s="99">
        <f t="shared" si="26"/>
        <v>-1380481.2731732263</v>
      </c>
      <c r="E223" s="99">
        <f t="shared" si="22"/>
        <v>-9734.3429365344364</v>
      </c>
      <c r="F223" s="100">
        <f t="shared" si="23"/>
        <v>-3106.082864639759</v>
      </c>
      <c r="G223" s="101">
        <f t="shared" si="24"/>
        <v>-6628.2600718946778</v>
      </c>
      <c r="H223" s="102">
        <f t="shared" si="25"/>
        <v>-1373853.0131013317</v>
      </c>
      <c r="J223" s="30"/>
      <c r="K223" s="30"/>
    </row>
    <row r="224" spans="2:11" x14ac:dyDescent="0.25">
      <c r="B224" s="49">
        <v>191</v>
      </c>
      <c r="C224" s="50">
        <v>16</v>
      </c>
      <c r="D224" s="96">
        <f t="shared" si="26"/>
        <v>-1373853.0131013317</v>
      </c>
      <c r="E224" s="96">
        <f t="shared" si="22"/>
        <v>-9734.3429365344364</v>
      </c>
      <c r="F224" s="97">
        <f t="shared" si="23"/>
        <v>-3091.169279477996</v>
      </c>
      <c r="G224" s="96">
        <f t="shared" si="24"/>
        <v>-6643.1736570564408</v>
      </c>
      <c r="H224" s="98">
        <f t="shared" si="25"/>
        <v>-1367209.8394442752</v>
      </c>
      <c r="J224" s="30"/>
      <c r="K224" s="30"/>
    </row>
    <row r="225" spans="2:11" x14ac:dyDescent="0.25">
      <c r="B225" s="35">
        <v>192</v>
      </c>
      <c r="C225" s="36">
        <v>16</v>
      </c>
      <c r="D225" s="99">
        <f t="shared" si="26"/>
        <v>-1367209.8394442752</v>
      </c>
      <c r="E225" s="99">
        <f t="shared" si="22"/>
        <v>-9734.3429365344364</v>
      </c>
      <c r="F225" s="100">
        <f t="shared" si="23"/>
        <v>-3076.2221387496193</v>
      </c>
      <c r="G225" s="101">
        <f t="shared" si="24"/>
        <v>-6658.1207977848171</v>
      </c>
      <c r="H225" s="102">
        <f t="shared" si="25"/>
        <v>-1360551.7186464905</v>
      </c>
      <c r="J225" s="30"/>
      <c r="K225" s="30"/>
    </row>
    <row r="226" spans="2:11" x14ac:dyDescent="0.25">
      <c r="B226" s="49">
        <v>193</v>
      </c>
      <c r="C226" s="50">
        <v>17</v>
      </c>
      <c r="D226" s="96">
        <f t="shared" si="26"/>
        <v>-1360551.7186464905</v>
      </c>
      <c r="E226" s="96">
        <f t="shared" si="22"/>
        <v>-9734.3429365344364</v>
      </c>
      <c r="F226" s="97">
        <f t="shared" si="23"/>
        <v>-3061.2413669546036</v>
      </c>
      <c r="G226" s="96">
        <f t="shared" si="24"/>
        <v>-6673.1015695798324</v>
      </c>
      <c r="H226" s="98">
        <f t="shared" si="25"/>
        <v>-1353878.6170769106</v>
      </c>
      <c r="J226" s="30"/>
      <c r="K226" s="30"/>
    </row>
    <row r="227" spans="2:11" x14ac:dyDescent="0.25">
      <c r="B227" s="35">
        <v>194</v>
      </c>
      <c r="C227" s="36">
        <v>17</v>
      </c>
      <c r="D227" s="99">
        <f t="shared" si="26"/>
        <v>-1353878.6170769106</v>
      </c>
      <c r="E227" s="99">
        <f t="shared" ref="E227:E290" si="27">PMT($C$20/12,$C$18*12,$C$17)</f>
        <v>-9734.3429365344364</v>
      </c>
      <c r="F227" s="100">
        <f t="shared" ref="F227:F290" si="28">D227*$C$20/12</f>
        <v>-3046.2268884230489</v>
      </c>
      <c r="G227" s="101">
        <f t="shared" ref="G227:G290" si="29">E227-F227</f>
        <v>-6688.1160481113875</v>
      </c>
      <c r="H227" s="102">
        <f t="shared" ref="H227:H290" si="30">D227-G227</f>
        <v>-1347190.5010287992</v>
      </c>
      <c r="J227" s="30"/>
      <c r="K227" s="30"/>
    </row>
    <row r="228" spans="2:11" x14ac:dyDescent="0.25">
      <c r="B228" s="49">
        <v>195</v>
      </c>
      <c r="C228" s="50">
        <v>17</v>
      </c>
      <c r="D228" s="96">
        <f t="shared" ref="D228:D291" si="31">H227</f>
        <v>-1347190.5010287992</v>
      </c>
      <c r="E228" s="96">
        <f t="shared" si="27"/>
        <v>-9734.3429365344364</v>
      </c>
      <c r="F228" s="97">
        <f t="shared" si="28"/>
        <v>-3031.1786273147986</v>
      </c>
      <c r="G228" s="96">
        <f t="shared" si="29"/>
        <v>-6703.1643092196373</v>
      </c>
      <c r="H228" s="98">
        <f t="shared" si="30"/>
        <v>-1340487.3367195795</v>
      </c>
      <c r="J228" s="30"/>
      <c r="K228" s="30"/>
    </row>
    <row r="229" spans="2:11" x14ac:dyDescent="0.25">
      <c r="B229" s="35">
        <v>196</v>
      </c>
      <c r="C229" s="36">
        <v>17</v>
      </c>
      <c r="D229" s="99">
        <f t="shared" si="31"/>
        <v>-1340487.3367195795</v>
      </c>
      <c r="E229" s="99">
        <f t="shared" si="27"/>
        <v>-9734.3429365344364</v>
      </c>
      <c r="F229" s="100">
        <f t="shared" si="28"/>
        <v>-3016.0965076190537</v>
      </c>
      <c r="G229" s="101">
        <f t="shared" si="29"/>
        <v>-6718.2464289153831</v>
      </c>
      <c r="H229" s="102">
        <f t="shared" si="30"/>
        <v>-1333769.0902906642</v>
      </c>
      <c r="J229" s="30"/>
      <c r="K229" s="30"/>
    </row>
    <row r="230" spans="2:11" x14ac:dyDescent="0.25">
      <c r="B230" s="49">
        <v>197</v>
      </c>
      <c r="C230" s="50">
        <v>17</v>
      </c>
      <c r="D230" s="96">
        <f t="shared" si="31"/>
        <v>-1333769.0902906642</v>
      </c>
      <c r="E230" s="96">
        <f t="shared" si="27"/>
        <v>-9734.3429365344364</v>
      </c>
      <c r="F230" s="97">
        <f t="shared" si="28"/>
        <v>-3000.9804531539944</v>
      </c>
      <c r="G230" s="96">
        <f t="shared" si="29"/>
        <v>-6733.3624833804424</v>
      </c>
      <c r="H230" s="98">
        <f t="shared" si="30"/>
        <v>-1327035.7278072839</v>
      </c>
      <c r="J230" s="30"/>
      <c r="K230" s="30"/>
    </row>
    <row r="231" spans="2:11" x14ac:dyDescent="0.25">
      <c r="B231" s="35">
        <v>198</v>
      </c>
      <c r="C231" s="36">
        <v>17</v>
      </c>
      <c r="D231" s="99">
        <f t="shared" si="31"/>
        <v>-1327035.7278072839</v>
      </c>
      <c r="E231" s="99">
        <f t="shared" si="27"/>
        <v>-9734.3429365344364</v>
      </c>
      <c r="F231" s="100">
        <f t="shared" si="28"/>
        <v>-2985.8303875663883</v>
      </c>
      <c r="G231" s="101">
        <f t="shared" si="29"/>
        <v>-6748.5125489680486</v>
      </c>
      <c r="H231" s="102">
        <f t="shared" si="30"/>
        <v>-1320287.2152583159</v>
      </c>
      <c r="J231" s="30"/>
      <c r="K231" s="30"/>
    </row>
    <row r="232" spans="2:11" x14ac:dyDescent="0.25">
      <c r="B232" s="49">
        <v>199</v>
      </c>
      <c r="C232" s="50">
        <v>17</v>
      </c>
      <c r="D232" s="96">
        <f t="shared" si="31"/>
        <v>-1320287.2152583159</v>
      </c>
      <c r="E232" s="96">
        <f t="shared" si="27"/>
        <v>-9734.3429365344364</v>
      </c>
      <c r="F232" s="97">
        <f t="shared" si="28"/>
        <v>-2970.6462343312105</v>
      </c>
      <c r="G232" s="96">
        <f t="shared" si="29"/>
        <v>-6763.6967022032259</v>
      </c>
      <c r="H232" s="98">
        <f t="shared" si="30"/>
        <v>-1313523.5185561127</v>
      </c>
      <c r="J232" s="30"/>
      <c r="K232" s="30"/>
    </row>
    <row r="233" spans="2:11" x14ac:dyDescent="0.25">
      <c r="B233" s="35">
        <v>200</v>
      </c>
      <c r="C233" s="36">
        <v>17</v>
      </c>
      <c r="D233" s="99">
        <f t="shared" si="31"/>
        <v>-1313523.5185561127</v>
      </c>
      <c r="E233" s="99">
        <f t="shared" si="27"/>
        <v>-9734.3429365344364</v>
      </c>
      <c r="F233" s="100">
        <f t="shared" si="28"/>
        <v>-2955.4279167512536</v>
      </c>
      <c r="G233" s="101">
        <f t="shared" si="29"/>
        <v>-6778.9150197831823</v>
      </c>
      <c r="H233" s="102">
        <f t="shared" si="30"/>
        <v>-1306744.6035363295</v>
      </c>
      <c r="J233" s="30"/>
      <c r="K233" s="30"/>
    </row>
    <row r="234" spans="2:11" x14ac:dyDescent="0.25">
      <c r="B234" s="49">
        <v>201</v>
      </c>
      <c r="C234" s="50">
        <v>17</v>
      </c>
      <c r="D234" s="96">
        <f t="shared" si="31"/>
        <v>-1306744.6035363295</v>
      </c>
      <c r="E234" s="96">
        <f t="shared" si="27"/>
        <v>-9734.3429365344364</v>
      </c>
      <c r="F234" s="97">
        <f t="shared" si="28"/>
        <v>-2940.1753579567412</v>
      </c>
      <c r="G234" s="96">
        <f t="shared" si="29"/>
        <v>-6794.1675785776952</v>
      </c>
      <c r="H234" s="98">
        <f t="shared" si="30"/>
        <v>-1299950.4359577517</v>
      </c>
      <c r="J234" s="30"/>
      <c r="K234" s="30"/>
    </row>
    <row r="235" spans="2:11" x14ac:dyDescent="0.25">
      <c r="B235" s="35">
        <v>202</v>
      </c>
      <c r="C235" s="36">
        <v>17</v>
      </c>
      <c r="D235" s="99">
        <f t="shared" si="31"/>
        <v>-1299950.4359577517</v>
      </c>
      <c r="E235" s="99">
        <f t="shared" si="27"/>
        <v>-9734.3429365344364</v>
      </c>
      <c r="F235" s="100">
        <f t="shared" si="28"/>
        <v>-2924.8884809049414</v>
      </c>
      <c r="G235" s="101">
        <f t="shared" si="29"/>
        <v>-6809.454455629495</v>
      </c>
      <c r="H235" s="102">
        <f t="shared" si="30"/>
        <v>-1293140.9815021222</v>
      </c>
      <c r="J235" s="30"/>
      <c r="K235" s="30"/>
    </row>
    <row r="236" spans="2:11" x14ac:dyDescent="0.25">
      <c r="B236" s="49">
        <v>203</v>
      </c>
      <c r="C236" s="50">
        <v>17</v>
      </c>
      <c r="D236" s="96">
        <f t="shared" si="31"/>
        <v>-1293140.9815021222</v>
      </c>
      <c r="E236" s="96">
        <f t="shared" si="27"/>
        <v>-9734.3429365344364</v>
      </c>
      <c r="F236" s="97">
        <f t="shared" si="28"/>
        <v>-2909.5672083797749</v>
      </c>
      <c r="G236" s="96">
        <f t="shared" si="29"/>
        <v>-6824.7757281546619</v>
      </c>
      <c r="H236" s="98">
        <f t="shared" si="30"/>
        <v>-1286316.2057739676</v>
      </c>
      <c r="J236" s="30"/>
      <c r="K236" s="30"/>
    </row>
    <row r="237" spans="2:11" x14ac:dyDescent="0.25">
      <c r="B237" s="35">
        <v>204</v>
      </c>
      <c r="C237" s="36">
        <v>17</v>
      </c>
      <c r="D237" s="99">
        <f t="shared" si="31"/>
        <v>-1286316.2057739676</v>
      </c>
      <c r="E237" s="99">
        <f t="shared" si="27"/>
        <v>-9734.3429365344364</v>
      </c>
      <c r="F237" s="100">
        <f t="shared" si="28"/>
        <v>-2894.2114629914267</v>
      </c>
      <c r="G237" s="101">
        <f t="shared" si="29"/>
        <v>-6840.1314735430096</v>
      </c>
      <c r="H237" s="102">
        <f t="shared" si="30"/>
        <v>-1279476.0743004244</v>
      </c>
      <c r="J237" s="30"/>
      <c r="K237" s="30"/>
    </row>
    <row r="238" spans="2:11" x14ac:dyDescent="0.25">
      <c r="B238" s="49">
        <v>205</v>
      </c>
      <c r="C238" s="50">
        <v>18</v>
      </c>
      <c r="D238" s="96">
        <f t="shared" si="31"/>
        <v>-1279476.0743004244</v>
      </c>
      <c r="E238" s="96">
        <f t="shared" si="27"/>
        <v>-9734.3429365344364</v>
      </c>
      <c r="F238" s="97">
        <f t="shared" si="28"/>
        <v>-2878.821167175955</v>
      </c>
      <c r="G238" s="96">
        <f t="shared" si="29"/>
        <v>-6855.5217693584818</v>
      </c>
      <c r="H238" s="98">
        <f t="shared" si="30"/>
        <v>-1272620.5525310659</v>
      </c>
      <c r="J238" s="30"/>
      <c r="K238" s="30"/>
    </row>
    <row r="239" spans="2:11" x14ac:dyDescent="0.25">
      <c r="B239" s="35">
        <v>206</v>
      </c>
      <c r="C239" s="36">
        <v>18</v>
      </c>
      <c r="D239" s="99">
        <f t="shared" si="31"/>
        <v>-1272620.5525310659</v>
      </c>
      <c r="E239" s="99">
        <f t="shared" si="27"/>
        <v>-9734.3429365344364</v>
      </c>
      <c r="F239" s="100">
        <f t="shared" si="28"/>
        <v>-2863.3962431948985</v>
      </c>
      <c r="G239" s="101">
        <f t="shared" si="29"/>
        <v>-6870.9466933395379</v>
      </c>
      <c r="H239" s="102">
        <f t="shared" si="30"/>
        <v>-1265749.6058377263</v>
      </c>
      <c r="J239" s="30"/>
      <c r="K239" s="30"/>
    </row>
    <row r="240" spans="2:11" x14ac:dyDescent="0.25">
      <c r="B240" s="49">
        <v>207</v>
      </c>
      <c r="C240" s="50">
        <v>18</v>
      </c>
      <c r="D240" s="96">
        <f t="shared" si="31"/>
        <v>-1265749.6058377263</v>
      </c>
      <c r="E240" s="96">
        <f t="shared" si="27"/>
        <v>-9734.3429365344364</v>
      </c>
      <c r="F240" s="97">
        <f t="shared" si="28"/>
        <v>-2847.9366131348838</v>
      </c>
      <c r="G240" s="96">
        <f t="shared" si="29"/>
        <v>-6886.406323399553</v>
      </c>
      <c r="H240" s="98">
        <f t="shared" si="30"/>
        <v>-1258863.1995143266</v>
      </c>
      <c r="J240" s="30"/>
      <c r="K240" s="30"/>
    </row>
    <row r="241" spans="2:11" x14ac:dyDescent="0.25">
      <c r="B241" s="35">
        <v>208</v>
      </c>
      <c r="C241" s="36">
        <v>18</v>
      </c>
      <c r="D241" s="99">
        <f t="shared" si="31"/>
        <v>-1258863.1995143266</v>
      </c>
      <c r="E241" s="99">
        <f t="shared" si="27"/>
        <v>-9734.3429365344364</v>
      </c>
      <c r="F241" s="100">
        <f t="shared" si="28"/>
        <v>-2832.4421989072348</v>
      </c>
      <c r="G241" s="101">
        <f t="shared" si="29"/>
        <v>-6901.900737627202</v>
      </c>
      <c r="H241" s="102">
        <f t="shared" si="30"/>
        <v>-1251961.2987766995</v>
      </c>
      <c r="J241" s="30"/>
      <c r="K241" s="30"/>
    </row>
    <row r="242" spans="2:11" x14ac:dyDescent="0.25">
      <c r="B242" s="49">
        <v>209</v>
      </c>
      <c r="C242" s="50">
        <v>18</v>
      </c>
      <c r="D242" s="96">
        <f t="shared" si="31"/>
        <v>-1251961.2987766995</v>
      </c>
      <c r="E242" s="96">
        <f t="shared" si="27"/>
        <v>-9734.3429365344364</v>
      </c>
      <c r="F242" s="97">
        <f t="shared" si="28"/>
        <v>-2816.9129222475735</v>
      </c>
      <c r="G242" s="96">
        <f t="shared" si="29"/>
        <v>-6917.4300142868633</v>
      </c>
      <c r="H242" s="98">
        <f t="shared" si="30"/>
        <v>-1245043.8687624126</v>
      </c>
      <c r="J242" s="30"/>
      <c r="K242" s="30"/>
    </row>
    <row r="243" spans="2:11" x14ac:dyDescent="0.25">
      <c r="B243" s="35">
        <v>210</v>
      </c>
      <c r="C243" s="36">
        <v>18</v>
      </c>
      <c r="D243" s="99">
        <f t="shared" si="31"/>
        <v>-1245043.8687624126</v>
      </c>
      <c r="E243" s="99">
        <f t="shared" si="27"/>
        <v>-9734.3429365344364</v>
      </c>
      <c r="F243" s="100">
        <f t="shared" si="28"/>
        <v>-2801.3487047154285</v>
      </c>
      <c r="G243" s="101">
        <f t="shared" si="29"/>
        <v>-6932.9942318190078</v>
      </c>
      <c r="H243" s="102">
        <f t="shared" si="30"/>
        <v>-1238110.8745305936</v>
      </c>
      <c r="J243" s="30"/>
      <c r="K243" s="30"/>
    </row>
    <row r="244" spans="2:11" x14ac:dyDescent="0.25">
      <c r="B244" s="49">
        <v>211</v>
      </c>
      <c r="C244" s="50">
        <v>18</v>
      </c>
      <c r="D244" s="96">
        <f t="shared" si="31"/>
        <v>-1238110.8745305936</v>
      </c>
      <c r="E244" s="96">
        <f t="shared" si="27"/>
        <v>-9734.3429365344364</v>
      </c>
      <c r="F244" s="97">
        <f t="shared" si="28"/>
        <v>-2785.7494676938354</v>
      </c>
      <c r="G244" s="96">
        <f t="shared" si="29"/>
        <v>-6948.5934688406014</v>
      </c>
      <c r="H244" s="98">
        <f t="shared" si="30"/>
        <v>-1231162.2810617529</v>
      </c>
      <c r="J244" s="30"/>
      <c r="K244" s="30"/>
    </row>
    <row r="245" spans="2:11" x14ac:dyDescent="0.25">
      <c r="B245" s="35">
        <v>212</v>
      </c>
      <c r="C245" s="36">
        <v>18</v>
      </c>
      <c r="D245" s="99">
        <f t="shared" si="31"/>
        <v>-1231162.2810617529</v>
      </c>
      <c r="E245" s="99">
        <f t="shared" si="27"/>
        <v>-9734.3429365344364</v>
      </c>
      <c r="F245" s="100">
        <f t="shared" si="28"/>
        <v>-2770.1151323889439</v>
      </c>
      <c r="G245" s="101">
        <f t="shared" si="29"/>
        <v>-6964.227804145492</v>
      </c>
      <c r="H245" s="102">
        <f t="shared" si="30"/>
        <v>-1224198.0532576074</v>
      </c>
      <c r="J245" s="30"/>
      <c r="K245" s="30"/>
    </row>
    <row r="246" spans="2:11" x14ac:dyDescent="0.25">
      <c r="B246" s="49">
        <v>213</v>
      </c>
      <c r="C246" s="50">
        <v>18</v>
      </c>
      <c r="D246" s="96">
        <f t="shared" si="31"/>
        <v>-1224198.0532576074</v>
      </c>
      <c r="E246" s="96">
        <f t="shared" si="27"/>
        <v>-9734.3429365344364</v>
      </c>
      <c r="F246" s="97">
        <f t="shared" si="28"/>
        <v>-2754.445619829617</v>
      </c>
      <c r="G246" s="96">
        <f t="shared" si="29"/>
        <v>-6979.8973167048189</v>
      </c>
      <c r="H246" s="98">
        <f t="shared" si="30"/>
        <v>-1217218.1559409027</v>
      </c>
      <c r="J246" s="30"/>
      <c r="K246" s="30"/>
    </row>
    <row r="247" spans="2:11" x14ac:dyDescent="0.25">
      <c r="B247" s="35">
        <v>214</v>
      </c>
      <c r="C247" s="36">
        <v>18</v>
      </c>
      <c r="D247" s="99">
        <f t="shared" si="31"/>
        <v>-1217218.1559409027</v>
      </c>
      <c r="E247" s="99">
        <f t="shared" si="27"/>
        <v>-9734.3429365344364</v>
      </c>
      <c r="F247" s="100">
        <f t="shared" si="28"/>
        <v>-2738.740850867031</v>
      </c>
      <c r="G247" s="101">
        <f t="shared" si="29"/>
        <v>-6995.6020856674058</v>
      </c>
      <c r="H247" s="102">
        <f t="shared" si="30"/>
        <v>-1210222.5538552352</v>
      </c>
      <c r="J247" s="30"/>
      <c r="K247" s="30"/>
    </row>
    <row r="248" spans="2:11" x14ac:dyDescent="0.25">
      <c r="B248" s="49">
        <v>215</v>
      </c>
      <c r="C248" s="50">
        <v>18</v>
      </c>
      <c r="D248" s="96">
        <f t="shared" si="31"/>
        <v>-1210222.5538552352</v>
      </c>
      <c r="E248" s="96">
        <f t="shared" si="27"/>
        <v>-9734.3429365344364</v>
      </c>
      <c r="F248" s="97">
        <f t="shared" si="28"/>
        <v>-2723.0007461742794</v>
      </c>
      <c r="G248" s="96">
        <f t="shared" si="29"/>
        <v>-7011.3421903601575</v>
      </c>
      <c r="H248" s="98">
        <f t="shared" si="30"/>
        <v>-1203211.211664875</v>
      </c>
      <c r="J248" s="30"/>
      <c r="K248" s="30"/>
    </row>
    <row r="249" spans="2:11" x14ac:dyDescent="0.25">
      <c r="B249" s="35">
        <v>216</v>
      </c>
      <c r="C249" s="36">
        <v>18</v>
      </c>
      <c r="D249" s="99">
        <f t="shared" si="31"/>
        <v>-1203211.211664875</v>
      </c>
      <c r="E249" s="99">
        <f t="shared" si="27"/>
        <v>-9734.3429365344364</v>
      </c>
      <c r="F249" s="100">
        <f t="shared" si="28"/>
        <v>-2707.2252262459688</v>
      </c>
      <c r="G249" s="101">
        <f t="shared" si="29"/>
        <v>-7027.1177102884676</v>
      </c>
      <c r="H249" s="102">
        <f t="shared" si="30"/>
        <v>-1196184.0939545867</v>
      </c>
      <c r="J249" s="30"/>
      <c r="K249" s="30"/>
    </row>
    <row r="250" spans="2:11" x14ac:dyDescent="0.25">
      <c r="B250" s="49">
        <v>217</v>
      </c>
      <c r="C250" s="50">
        <v>19</v>
      </c>
      <c r="D250" s="96">
        <f t="shared" si="31"/>
        <v>-1196184.0939545867</v>
      </c>
      <c r="E250" s="96">
        <f t="shared" si="27"/>
        <v>-9734.3429365344364</v>
      </c>
      <c r="F250" s="97">
        <f t="shared" si="28"/>
        <v>-2691.4142113978201</v>
      </c>
      <c r="G250" s="96">
        <f t="shared" si="29"/>
        <v>-7042.9287251366168</v>
      </c>
      <c r="H250" s="98">
        <f t="shared" si="30"/>
        <v>-1189141.16522945</v>
      </c>
      <c r="J250" s="30"/>
      <c r="K250" s="30"/>
    </row>
    <row r="251" spans="2:11" x14ac:dyDescent="0.25">
      <c r="B251" s="35">
        <v>218</v>
      </c>
      <c r="C251" s="36">
        <v>19</v>
      </c>
      <c r="D251" s="99">
        <f t="shared" si="31"/>
        <v>-1189141.16522945</v>
      </c>
      <c r="E251" s="99">
        <f t="shared" si="27"/>
        <v>-9734.3429365344364</v>
      </c>
      <c r="F251" s="100">
        <f t="shared" si="28"/>
        <v>-2675.5676217662626</v>
      </c>
      <c r="G251" s="101">
        <f t="shared" si="29"/>
        <v>-7058.7753147681742</v>
      </c>
      <c r="H251" s="102">
        <f t="shared" si="30"/>
        <v>-1182082.3899146819</v>
      </c>
      <c r="J251" s="30"/>
      <c r="K251" s="30"/>
    </row>
    <row r="252" spans="2:11" x14ac:dyDescent="0.25">
      <c r="B252" s="49">
        <v>219</v>
      </c>
      <c r="C252" s="50">
        <v>19</v>
      </c>
      <c r="D252" s="96">
        <f t="shared" si="31"/>
        <v>-1182082.3899146819</v>
      </c>
      <c r="E252" s="96">
        <f t="shared" si="27"/>
        <v>-9734.3429365344364</v>
      </c>
      <c r="F252" s="97">
        <f t="shared" si="28"/>
        <v>-2659.6853773080343</v>
      </c>
      <c r="G252" s="96">
        <f t="shared" si="29"/>
        <v>-7074.6575592264016</v>
      </c>
      <c r="H252" s="98">
        <f t="shared" si="30"/>
        <v>-1175007.7323554554</v>
      </c>
      <c r="J252" s="30"/>
      <c r="K252" s="30"/>
    </row>
    <row r="253" spans="2:11" x14ac:dyDescent="0.25">
      <c r="B253" s="35">
        <v>220</v>
      </c>
      <c r="C253" s="36">
        <v>19</v>
      </c>
      <c r="D253" s="99">
        <f t="shared" si="31"/>
        <v>-1175007.7323554554</v>
      </c>
      <c r="E253" s="99">
        <f t="shared" si="27"/>
        <v>-9734.3429365344364</v>
      </c>
      <c r="F253" s="100">
        <f t="shared" si="28"/>
        <v>-2643.7673977997747</v>
      </c>
      <c r="G253" s="101">
        <f t="shared" si="29"/>
        <v>-7090.5755387346617</v>
      </c>
      <c r="H253" s="102">
        <f t="shared" si="30"/>
        <v>-1167917.1568167207</v>
      </c>
      <c r="J253" s="30"/>
      <c r="K253" s="30"/>
    </row>
    <row r="254" spans="2:11" x14ac:dyDescent="0.25">
      <c r="B254" s="49">
        <v>221</v>
      </c>
      <c r="C254" s="50">
        <v>19</v>
      </c>
      <c r="D254" s="96">
        <f t="shared" si="31"/>
        <v>-1167917.1568167207</v>
      </c>
      <c r="E254" s="96">
        <f t="shared" si="27"/>
        <v>-9734.3429365344364</v>
      </c>
      <c r="F254" s="97">
        <f t="shared" si="28"/>
        <v>-2627.8136028376216</v>
      </c>
      <c r="G254" s="96">
        <f t="shared" si="29"/>
        <v>-7106.5293336968152</v>
      </c>
      <c r="H254" s="98">
        <f t="shared" si="30"/>
        <v>-1160810.627483024</v>
      </c>
      <c r="J254" s="30"/>
      <c r="K254" s="30"/>
    </row>
    <row r="255" spans="2:11" x14ac:dyDescent="0.25">
      <c r="B255" s="35">
        <v>222</v>
      </c>
      <c r="C255" s="36">
        <v>19</v>
      </c>
      <c r="D255" s="99">
        <f t="shared" si="31"/>
        <v>-1160810.627483024</v>
      </c>
      <c r="E255" s="99">
        <f t="shared" si="27"/>
        <v>-9734.3429365344364</v>
      </c>
      <c r="F255" s="100">
        <f t="shared" si="28"/>
        <v>-2611.8239118368042</v>
      </c>
      <c r="G255" s="101">
        <f t="shared" si="29"/>
        <v>-7122.5190246976326</v>
      </c>
      <c r="H255" s="102">
        <f t="shared" si="30"/>
        <v>-1153688.1084583264</v>
      </c>
      <c r="J255" s="30"/>
      <c r="K255" s="30"/>
    </row>
    <row r="256" spans="2:11" x14ac:dyDescent="0.25">
      <c r="B256" s="49">
        <v>223</v>
      </c>
      <c r="C256" s="50">
        <v>19</v>
      </c>
      <c r="D256" s="96">
        <f t="shared" si="31"/>
        <v>-1153688.1084583264</v>
      </c>
      <c r="E256" s="96">
        <f t="shared" si="27"/>
        <v>-9734.3429365344364</v>
      </c>
      <c r="F256" s="97">
        <f t="shared" si="28"/>
        <v>-2595.7982440312344</v>
      </c>
      <c r="G256" s="96">
        <f t="shared" si="29"/>
        <v>-7138.544692503202</v>
      </c>
      <c r="H256" s="98">
        <f t="shared" si="30"/>
        <v>-1146549.5637658231</v>
      </c>
      <c r="J256" s="30"/>
      <c r="K256" s="30"/>
    </row>
    <row r="257" spans="2:11" x14ac:dyDescent="0.25">
      <c r="B257" s="35">
        <v>224</v>
      </c>
      <c r="C257" s="36">
        <v>19</v>
      </c>
      <c r="D257" s="99">
        <f t="shared" si="31"/>
        <v>-1146549.5637658231</v>
      </c>
      <c r="E257" s="99">
        <f t="shared" si="27"/>
        <v>-9734.3429365344364</v>
      </c>
      <c r="F257" s="100">
        <f t="shared" si="28"/>
        <v>-2579.736518473102</v>
      </c>
      <c r="G257" s="101">
        <f t="shared" si="29"/>
        <v>-7154.6064180613339</v>
      </c>
      <c r="H257" s="102">
        <f t="shared" si="30"/>
        <v>-1139394.9573477618</v>
      </c>
      <c r="J257" s="30"/>
      <c r="K257" s="30"/>
    </row>
    <row r="258" spans="2:11" x14ac:dyDescent="0.25">
      <c r="B258" s="49">
        <v>225</v>
      </c>
      <c r="C258" s="50">
        <v>19</v>
      </c>
      <c r="D258" s="96">
        <f t="shared" si="31"/>
        <v>-1139394.9573477618</v>
      </c>
      <c r="E258" s="96">
        <f t="shared" si="27"/>
        <v>-9734.3429365344364</v>
      </c>
      <c r="F258" s="97">
        <f t="shared" si="28"/>
        <v>-2563.6386540324643</v>
      </c>
      <c r="G258" s="96">
        <f t="shared" si="29"/>
        <v>-7170.7042825019726</v>
      </c>
      <c r="H258" s="98">
        <f t="shared" si="30"/>
        <v>-1132224.2530652599</v>
      </c>
      <c r="J258" s="30"/>
      <c r="K258" s="30"/>
    </row>
    <row r="259" spans="2:11" x14ac:dyDescent="0.25">
      <c r="B259" s="35">
        <v>226</v>
      </c>
      <c r="C259" s="36">
        <v>19</v>
      </c>
      <c r="D259" s="99">
        <f t="shared" si="31"/>
        <v>-1132224.2530652599</v>
      </c>
      <c r="E259" s="99">
        <f t="shared" si="27"/>
        <v>-9734.3429365344364</v>
      </c>
      <c r="F259" s="100">
        <f t="shared" si="28"/>
        <v>-2547.5045693968345</v>
      </c>
      <c r="G259" s="101">
        <f t="shared" si="29"/>
        <v>-7186.8383671376014</v>
      </c>
      <c r="H259" s="102">
        <f t="shared" si="30"/>
        <v>-1125037.4146981223</v>
      </c>
      <c r="J259" s="30"/>
      <c r="K259" s="30"/>
    </row>
    <row r="260" spans="2:11" x14ac:dyDescent="0.25">
      <c r="B260" s="49">
        <v>227</v>
      </c>
      <c r="C260" s="50">
        <v>19</v>
      </c>
      <c r="D260" s="96">
        <f t="shared" si="31"/>
        <v>-1125037.4146981223</v>
      </c>
      <c r="E260" s="96">
        <f t="shared" si="27"/>
        <v>-9734.3429365344364</v>
      </c>
      <c r="F260" s="97">
        <f t="shared" si="28"/>
        <v>-2531.3341830707755</v>
      </c>
      <c r="G260" s="96">
        <f t="shared" si="29"/>
        <v>-7203.0087534636605</v>
      </c>
      <c r="H260" s="98">
        <f t="shared" si="30"/>
        <v>-1117834.4059446587</v>
      </c>
      <c r="J260" s="30"/>
      <c r="K260" s="30"/>
    </row>
    <row r="261" spans="2:11" x14ac:dyDescent="0.25">
      <c r="B261" s="35">
        <v>228</v>
      </c>
      <c r="C261" s="36">
        <v>19</v>
      </c>
      <c r="D261" s="99">
        <f t="shared" si="31"/>
        <v>-1117834.4059446587</v>
      </c>
      <c r="E261" s="99">
        <f t="shared" si="27"/>
        <v>-9734.3429365344364</v>
      </c>
      <c r="F261" s="100">
        <f t="shared" si="28"/>
        <v>-2515.1274133754819</v>
      </c>
      <c r="G261" s="101">
        <f t="shared" si="29"/>
        <v>-7219.215523158955</v>
      </c>
      <c r="H261" s="102">
        <f t="shared" si="30"/>
        <v>-1110615.1904214998</v>
      </c>
      <c r="J261" s="30"/>
      <c r="K261" s="30"/>
    </row>
    <row r="262" spans="2:11" x14ac:dyDescent="0.25">
      <c r="B262" s="49">
        <v>229</v>
      </c>
      <c r="C262" s="50">
        <v>20</v>
      </c>
      <c r="D262" s="96">
        <f t="shared" si="31"/>
        <v>-1110615.1904214998</v>
      </c>
      <c r="E262" s="96">
        <f t="shared" si="27"/>
        <v>-9734.3429365344364</v>
      </c>
      <c r="F262" s="97">
        <f t="shared" si="28"/>
        <v>-2498.8841784483743</v>
      </c>
      <c r="G262" s="96">
        <f t="shared" si="29"/>
        <v>-7235.4587580860625</v>
      </c>
      <c r="H262" s="98">
        <f t="shared" si="30"/>
        <v>-1103379.7316634138</v>
      </c>
      <c r="J262" s="30"/>
      <c r="K262" s="30"/>
    </row>
    <row r="263" spans="2:11" x14ac:dyDescent="0.25">
      <c r="B263" s="35">
        <v>230</v>
      </c>
      <c r="C263" s="36">
        <v>20</v>
      </c>
      <c r="D263" s="99">
        <f t="shared" si="31"/>
        <v>-1103379.7316634138</v>
      </c>
      <c r="E263" s="99">
        <f t="shared" si="27"/>
        <v>-9734.3429365344364</v>
      </c>
      <c r="F263" s="100">
        <f t="shared" si="28"/>
        <v>-2482.6043962426811</v>
      </c>
      <c r="G263" s="101">
        <f t="shared" si="29"/>
        <v>-7251.7385402917553</v>
      </c>
      <c r="H263" s="102">
        <f t="shared" si="30"/>
        <v>-1096127.993123122</v>
      </c>
      <c r="J263" s="30"/>
      <c r="K263" s="30"/>
    </row>
    <row r="264" spans="2:11" x14ac:dyDescent="0.25">
      <c r="B264" s="49">
        <v>231</v>
      </c>
      <c r="C264" s="50">
        <v>20</v>
      </c>
      <c r="D264" s="96">
        <f t="shared" si="31"/>
        <v>-1096127.993123122</v>
      </c>
      <c r="E264" s="96">
        <f t="shared" si="27"/>
        <v>-9734.3429365344364</v>
      </c>
      <c r="F264" s="97">
        <f t="shared" si="28"/>
        <v>-2466.2879845270245</v>
      </c>
      <c r="G264" s="96">
        <f t="shared" si="29"/>
        <v>-7268.0549520074119</v>
      </c>
      <c r="H264" s="98">
        <f t="shared" si="30"/>
        <v>-1088859.9381711145</v>
      </c>
      <c r="J264" s="30"/>
      <c r="K264" s="30"/>
    </row>
    <row r="265" spans="2:11" x14ac:dyDescent="0.25">
      <c r="B265" s="35">
        <v>232</v>
      </c>
      <c r="C265" s="36">
        <v>20</v>
      </c>
      <c r="D265" s="99">
        <f t="shared" si="31"/>
        <v>-1088859.9381711145</v>
      </c>
      <c r="E265" s="99">
        <f t="shared" si="27"/>
        <v>-9734.3429365344364</v>
      </c>
      <c r="F265" s="100">
        <f t="shared" si="28"/>
        <v>-2449.9348608850078</v>
      </c>
      <c r="G265" s="101">
        <f t="shared" si="29"/>
        <v>-7284.4080756494286</v>
      </c>
      <c r="H265" s="102">
        <f t="shared" si="30"/>
        <v>-1081575.530095465</v>
      </c>
      <c r="J265" s="30"/>
      <c r="K265" s="30"/>
    </row>
    <row r="266" spans="2:11" x14ac:dyDescent="0.25">
      <c r="B266" s="49">
        <v>233</v>
      </c>
      <c r="C266" s="50">
        <v>20</v>
      </c>
      <c r="D266" s="96">
        <f t="shared" si="31"/>
        <v>-1081575.530095465</v>
      </c>
      <c r="E266" s="96">
        <f t="shared" si="27"/>
        <v>-9734.3429365344364</v>
      </c>
      <c r="F266" s="97">
        <f t="shared" si="28"/>
        <v>-2433.5449427147964</v>
      </c>
      <c r="G266" s="96">
        <f t="shared" si="29"/>
        <v>-7300.7979938196404</v>
      </c>
      <c r="H266" s="98">
        <f t="shared" si="30"/>
        <v>-1074274.7321016453</v>
      </c>
      <c r="J266" s="30"/>
      <c r="K266" s="30"/>
    </row>
    <row r="267" spans="2:11" x14ac:dyDescent="0.25">
      <c r="B267" s="35">
        <v>234</v>
      </c>
      <c r="C267" s="36">
        <v>20</v>
      </c>
      <c r="D267" s="99">
        <f t="shared" si="31"/>
        <v>-1074274.7321016453</v>
      </c>
      <c r="E267" s="99">
        <f t="shared" si="27"/>
        <v>-9734.3429365344364</v>
      </c>
      <c r="F267" s="100">
        <f t="shared" si="28"/>
        <v>-2417.1181472287021</v>
      </c>
      <c r="G267" s="101">
        <f t="shared" si="29"/>
        <v>-7317.2247893057338</v>
      </c>
      <c r="H267" s="102">
        <f t="shared" si="30"/>
        <v>-1066957.5073123395</v>
      </c>
      <c r="J267" s="30"/>
      <c r="K267" s="30"/>
    </row>
    <row r="268" spans="2:11" x14ac:dyDescent="0.25">
      <c r="B268" s="49">
        <v>235</v>
      </c>
      <c r="C268" s="50">
        <v>20</v>
      </c>
      <c r="D268" s="96">
        <f t="shared" si="31"/>
        <v>-1066957.5073123395</v>
      </c>
      <c r="E268" s="96">
        <f t="shared" si="27"/>
        <v>-9734.3429365344364</v>
      </c>
      <c r="F268" s="97">
        <f t="shared" si="28"/>
        <v>-2400.6543914527638</v>
      </c>
      <c r="G268" s="96">
        <f t="shared" si="29"/>
        <v>-7333.6885450816726</v>
      </c>
      <c r="H268" s="98">
        <f t="shared" si="30"/>
        <v>-1059623.8187672577</v>
      </c>
      <c r="J268" s="30"/>
      <c r="K268" s="30"/>
    </row>
    <row r="269" spans="2:11" x14ac:dyDescent="0.25">
      <c r="B269" s="35">
        <v>236</v>
      </c>
      <c r="C269" s="36">
        <v>20</v>
      </c>
      <c r="D269" s="99">
        <f t="shared" si="31"/>
        <v>-1059623.8187672577</v>
      </c>
      <c r="E269" s="99">
        <f t="shared" si="27"/>
        <v>-9734.3429365344364</v>
      </c>
      <c r="F269" s="100">
        <f t="shared" si="28"/>
        <v>-2384.1535922263297</v>
      </c>
      <c r="G269" s="101">
        <f t="shared" si="29"/>
        <v>-7350.1893443081062</v>
      </c>
      <c r="H269" s="102">
        <f t="shared" si="30"/>
        <v>-1052273.6294229496</v>
      </c>
      <c r="J269" s="30"/>
      <c r="K269" s="30"/>
    </row>
    <row r="270" spans="2:11" x14ac:dyDescent="0.25">
      <c r="B270" s="49">
        <v>237</v>
      </c>
      <c r="C270" s="50">
        <v>20</v>
      </c>
      <c r="D270" s="96">
        <f t="shared" si="31"/>
        <v>-1052273.6294229496</v>
      </c>
      <c r="E270" s="96">
        <f t="shared" si="27"/>
        <v>-9734.3429365344364</v>
      </c>
      <c r="F270" s="97">
        <f t="shared" si="28"/>
        <v>-2367.6156662016365</v>
      </c>
      <c r="G270" s="96">
        <f t="shared" si="29"/>
        <v>-7366.7272703327999</v>
      </c>
      <c r="H270" s="98">
        <f t="shared" si="30"/>
        <v>-1044906.9021526169</v>
      </c>
      <c r="J270" s="30"/>
      <c r="K270" s="30"/>
    </row>
    <row r="271" spans="2:11" x14ac:dyDescent="0.25">
      <c r="B271" s="35">
        <v>238</v>
      </c>
      <c r="C271" s="36">
        <v>20</v>
      </c>
      <c r="D271" s="99">
        <f t="shared" si="31"/>
        <v>-1044906.9021526169</v>
      </c>
      <c r="E271" s="99">
        <f t="shared" si="27"/>
        <v>-9734.3429365344364</v>
      </c>
      <c r="F271" s="100">
        <f t="shared" si="28"/>
        <v>-2351.040529843388</v>
      </c>
      <c r="G271" s="101">
        <f t="shared" si="29"/>
        <v>-7383.3024066910484</v>
      </c>
      <c r="H271" s="102">
        <f t="shared" si="30"/>
        <v>-1037523.5997459259</v>
      </c>
      <c r="J271" s="30"/>
      <c r="K271" s="30"/>
    </row>
    <row r="272" spans="2:11" x14ac:dyDescent="0.25">
      <c r="B272" s="49">
        <v>239</v>
      </c>
      <c r="C272" s="50">
        <v>20</v>
      </c>
      <c r="D272" s="96">
        <f t="shared" si="31"/>
        <v>-1037523.5997459259</v>
      </c>
      <c r="E272" s="96">
        <f t="shared" si="27"/>
        <v>-9734.3429365344364</v>
      </c>
      <c r="F272" s="97">
        <f t="shared" si="28"/>
        <v>-2334.4280994283331</v>
      </c>
      <c r="G272" s="96">
        <f t="shared" si="29"/>
        <v>-7399.9148371061037</v>
      </c>
      <c r="H272" s="98">
        <f t="shared" si="30"/>
        <v>-1030123.6849088197</v>
      </c>
      <c r="J272" s="30"/>
      <c r="K272" s="30"/>
    </row>
    <row r="273" spans="2:11" x14ac:dyDescent="0.25">
      <c r="B273" s="35">
        <v>240</v>
      </c>
      <c r="C273" s="36">
        <v>20</v>
      </c>
      <c r="D273" s="99">
        <f t="shared" si="31"/>
        <v>-1030123.6849088197</v>
      </c>
      <c r="E273" s="99">
        <f t="shared" si="27"/>
        <v>-9734.3429365344364</v>
      </c>
      <c r="F273" s="100">
        <f t="shared" si="28"/>
        <v>-2317.7782910448445</v>
      </c>
      <c r="G273" s="101">
        <f t="shared" si="29"/>
        <v>-7416.5646454895923</v>
      </c>
      <c r="H273" s="102">
        <f t="shared" si="30"/>
        <v>-1022707.1202633302</v>
      </c>
      <c r="J273" s="30"/>
      <c r="K273" s="30"/>
    </row>
    <row r="274" spans="2:11" x14ac:dyDescent="0.25">
      <c r="B274" s="49">
        <v>241</v>
      </c>
      <c r="C274" s="50">
        <v>21</v>
      </c>
      <c r="D274" s="96">
        <f t="shared" si="31"/>
        <v>-1022707.1202633302</v>
      </c>
      <c r="E274" s="96">
        <f t="shared" si="27"/>
        <v>-9734.3429365344364</v>
      </c>
      <c r="F274" s="97">
        <f t="shared" si="28"/>
        <v>-2301.0910205924929</v>
      </c>
      <c r="G274" s="96">
        <f t="shared" si="29"/>
        <v>-7433.2519159419435</v>
      </c>
      <c r="H274" s="98">
        <f t="shared" si="30"/>
        <v>-1015273.8683473882</v>
      </c>
      <c r="J274" s="30"/>
      <c r="K274" s="30"/>
    </row>
    <row r="275" spans="2:11" x14ac:dyDescent="0.25">
      <c r="B275" s="35">
        <v>242</v>
      </c>
      <c r="C275" s="36">
        <v>21</v>
      </c>
      <c r="D275" s="99">
        <f t="shared" si="31"/>
        <v>-1015273.8683473882</v>
      </c>
      <c r="E275" s="99">
        <f t="shared" si="27"/>
        <v>-9734.3429365344364</v>
      </c>
      <c r="F275" s="100">
        <f t="shared" si="28"/>
        <v>-2284.3662037816234</v>
      </c>
      <c r="G275" s="101">
        <f t="shared" si="29"/>
        <v>-7449.9767327528134</v>
      </c>
      <c r="H275" s="102">
        <f t="shared" si="30"/>
        <v>-1007823.8916146354</v>
      </c>
      <c r="J275" s="30"/>
      <c r="K275" s="30"/>
    </row>
    <row r="276" spans="2:11" x14ac:dyDescent="0.25">
      <c r="B276" s="49">
        <v>243</v>
      </c>
      <c r="C276" s="50">
        <v>21</v>
      </c>
      <c r="D276" s="96">
        <f t="shared" si="31"/>
        <v>-1007823.8916146354</v>
      </c>
      <c r="E276" s="96">
        <f t="shared" si="27"/>
        <v>-9734.3429365344364</v>
      </c>
      <c r="F276" s="97">
        <f t="shared" si="28"/>
        <v>-2267.6037561329294</v>
      </c>
      <c r="G276" s="96">
        <f t="shared" si="29"/>
        <v>-7466.7391804015069</v>
      </c>
      <c r="H276" s="98">
        <f t="shared" si="30"/>
        <v>-1000357.1524342338</v>
      </c>
      <c r="J276" s="30"/>
      <c r="K276" s="30"/>
    </row>
    <row r="277" spans="2:11" x14ac:dyDescent="0.25">
      <c r="B277" s="35">
        <v>244</v>
      </c>
      <c r="C277" s="36">
        <v>21</v>
      </c>
      <c r="D277" s="99">
        <f t="shared" si="31"/>
        <v>-1000357.1524342338</v>
      </c>
      <c r="E277" s="99">
        <f t="shared" si="27"/>
        <v>-9734.3429365344364</v>
      </c>
      <c r="F277" s="100">
        <f t="shared" si="28"/>
        <v>-2250.8035929770263</v>
      </c>
      <c r="G277" s="101">
        <f t="shared" si="29"/>
        <v>-7483.5393435574097</v>
      </c>
      <c r="H277" s="102">
        <f t="shared" si="30"/>
        <v>-992873.61309067637</v>
      </c>
      <c r="J277" s="30"/>
      <c r="K277" s="30"/>
    </row>
    <row r="278" spans="2:11" x14ac:dyDescent="0.25">
      <c r="B278" s="49">
        <v>245</v>
      </c>
      <c r="C278" s="50">
        <v>21</v>
      </c>
      <c r="D278" s="96">
        <f t="shared" si="31"/>
        <v>-992873.61309067637</v>
      </c>
      <c r="E278" s="96">
        <f t="shared" si="27"/>
        <v>-9734.3429365344364</v>
      </c>
      <c r="F278" s="97">
        <f t="shared" si="28"/>
        <v>-2233.9656294540218</v>
      </c>
      <c r="G278" s="96">
        <f t="shared" si="29"/>
        <v>-7500.3773070804145</v>
      </c>
      <c r="H278" s="98">
        <f t="shared" si="30"/>
        <v>-985373.23578359594</v>
      </c>
      <c r="J278" s="30"/>
      <c r="K278" s="30"/>
    </row>
    <row r="279" spans="2:11" x14ac:dyDescent="0.25">
      <c r="B279" s="35">
        <v>246</v>
      </c>
      <c r="C279" s="36">
        <v>21</v>
      </c>
      <c r="D279" s="99">
        <f t="shared" si="31"/>
        <v>-985373.23578359594</v>
      </c>
      <c r="E279" s="99">
        <f t="shared" si="27"/>
        <v>-9734.3429365344364</v>
      </c>
      <c r="F279" s="100">
        <f t="shared" si="28"/>
        <v>-2217.0897805130908</v>
      </c>
      <c r="G279" s="101">
        <f t="shared" si="29"/>
        <v>-7517.2531560213456</v>
      </c>
      <c r="H279" s="102">
        <f t="shared" si="30"/>
        <v>-977855.98262757459</v>
      </c>
      <c r="J279" s="30"/>
      <c r="K279" s="30"/>
    </row>
    <row r="280" spans="2:11" x14ac:dyDescent="0.25">
      <c r="B280" s="49">
        <v>247</v>
      </c>
      <c r="C280" s="50">
        <v>21</v>
      </c>
      <c r="D280" s="96">
        <f t="shared" si="31"/>
        <v>-977855.98262757459</v>
      </c>
      <c r="E280" s="96">
        <f t="shared" si="27"/>
        <v>-9734.3429365344364</v>
      </c>
      <c r="F280" s="97">
        <f t="shared" si="28"/>
        <v>-2200.1759609120427</v>
      </c>
      <c r="G280" s="96">
        <f t="shared" si="29"/>
        <v>-7534.1669756223937</v>
      </c>
      <c r="H280" s="98">
        <f t="shared" si="30"/>
        <v>-970321.81565195217</v>
      </c>
      <c r="J280" s="30"/>
      <c r="K280" s="30"/>
    </row>
    <row r="281" spans="2:11" x14ac:dyDescent="0.25">
      <c r="B281" s="35">
        <v>248</v>
      </c>
      <c r="C281" s="36">
        <v>21</v>
      </c>
      <c r="D281" s="99">
        <f t="shared" si="31"/>
        <v>-970321.81565195217</v>
      </c>
      <c r="E281" s="99">
        <f t="shared" si="27"/>
        <v>-9734.3429365344364</v>
      </c>
      <c r="F281" s="100">
        <f t="shared" si="28"/>
        <v>-2183.2240852168925</v>
      </c>
      <c r="G281" s="101">
        <f t="shared" si="29"/>
        <v>-7551.1188513175439</v>
      </c>
      <c r="H281" s="102">
        <f t="shared" si="30"/>
        <v>-962770.69680063461</v>
      </c>
      <c r="J281" s="30"/>
      <c r="K281" s="30"/>
    </row>
    <row r="282" spans="2:11" x14ac:dyDescent="0.25">
      <c r="B282" s="49">
        <v>249</v>
      </c>
      <c r="C282" s="50">
        <v>21</v>
      </c>
      <c r="D282" s="96">
        <f t="shared" si="31"/>
        <v>-962770.69680063461</v>
      </c>
      <c r="E282" s="96">
        <f t="shared" si="27"/>
        <v>-9734.3429365344364</v>
      </c>
      <c r="F282" s="97">
        <f t="shared" si="28"/>
        <v>-2166.234067801428</v>
      </c>
      <c r="G282" s="96">
        <f t="shared" si="29"/>
        <v>-7568.1088687330084</v>
      </c>
      <c r="H282" s="98">
        <f t="shared" si="30"/>
        <v>-955202.58793190157</v>
      </c>
      <c r="J282" s="30"/>
      <c r="K282" s="30"/>
    </row>
    <row r="283" spans="2:11" x14ac:dyDescent="0.25">
      <c r="B283" s="35">
        <v>250</v>
      </c>
      <c r="C283" s="36">
        <v>21</v>
      </c>
      <c r="D283" s="99">
        <f t="shared" si="31"/>
        <v>-955202.58793190157</v>
      </c>
      <c r="E283" s="99">
        <f t="shared" si="27"/>
        <v>-9734.3429365344364</v>
      </c>
      <c r="F283" s="100">
        <f t="shared" si="28"/>
        <v>-2149.2058228467786</v>
      </c>
      <c r="G283" s="101">
        <f t="shared" si="29"/>
        <v>-7585.1371136876578</v>
      </c>
      <c r="H283" s="102">
        <f t="shared" si="30"/>
        <v>-947617.45081821387</v>
      </c>
      <c r="J283" s="30"/>
      <c r="K283" s="30"/>
    </row>
    <row r="284" spans="2:11" x14ac:dyDescent="0.25">
      <c r="B284" s="49">
        <v>251</v>
      </c>
      <c r="C284" s="50">
        <v>21</v>
      </c>
      <c r="D284" s="96">
        <f t="shared" si="31"/>
        <v>-947617.45081821387</v>
      </c>
      <c r="E284" s="96">
        <f t="shared" si="27"/>
        <v>-9734.3429365344364</v>
      </c>
      <c r="F284" s="97">
        <f t="shared" si="28"/>
        <v>-2132.1392643409813</v>
      </c>
      <c r="G284" s="96">
        <f t="shared" si="29"/>
        <v>-7602.2036721934546</v>
      </c>
      <c r="H284" s="98">
        <f t="shared" si="30"/>
        <v>-940015.24714602041</v>
      </c>
      <c r="J284" s="30"/>
      <c r="K284" s="30"/>
    </row>
    <row r="285" spans="2:11" x14ac:dyDescent="0.25">
      <c r="B285" s="35">
        <v>252</v>
      </c>
      <c r="C285" s="36">
        <v>21</v>
      </c>
      <c r="D285" s="99">
        <f t="shared" si="31"/>
        <v>-940015.24714602041</v>
      </c>
      <c r="E285" s="99">
        <f t="shared" si="27"/>
        <v>-9734.3429365344364</v>
      </c>
      <c r="F285" s="100">
        <f t="shared" si="28"/>
        <v>-2115.0343060785458</v>
      </c>
      <c r="G285" s="101">
        <f t="shared" si="29"/>
        <v>-7619.308630455891</v>
      </c>
      <c r="H285" s="102">
        <f t="shared" si="30"/>
        <v>-932395.93851556454</v>
      </c>
      <c r="J285" s="30"/>
      <c r="K285" s="30"/>
    </row>
    <row r="286" spans="2:11" x14ac:dyDescent="0.25">
      <c r="B286" s="49">
        <v>253</v>
      </c>
      <c r="C286" s="50">
        <v>22</v>
      </c>
      <c r="D286" s="96">
        <f t="shared" si="31"/>
        <v>-932395.93851556454</v>
      </c>
      <c r="E286" s="96">
        <f t="shared" si="27"/>
        <v>-9734.3429365344364</v>
      </c>
      <c r="F286" s="97">
        <f t="shared" si="28"/>
        <v>-2097.8908616600202</v>
      </c>
      <c r="G286" s="96">
        <f t="shared" si="29"/>
        <v>-7636.4520748744162</v>
      </c>
      <c r="H286" s="98">
        <f t="shared" si="30"/>
        <v>-924759.48644069012</v>
      </c>
      <c r="J286" s="30"/>
      <c r="K286" s="30"/>
    </row>
    <row r="287" spans="2:11" x14ac:dyDescent="0.25">
      <c r="B287" s="35">
        <v>254</v>
      </c>
      <c r="C287" s="36">
        <v>22</v>
      </c>
      <c r="D287" s="99">
        <f t="shared" si="31"/>
        <v>-924759.48644069012</v>
      </c>
      <c r="E287" s="99">
        <f t="shared" si="27"/>
        <v>-9734.3429365344364</v>
      </c>
      <c r="F287" s="100">
        <f t="shared" si="28"/>
        <v>-2080.708844491553</v>
      </c>
      <c r="G287" s="101">
        <f t="shared" si="29"/>
        <v>-7653.6340920428829</v>
      </c>
      <c r="H287" s="102">
        <f t="shared" si="30"/>
        <v>-917105.8523486472</v>
      </c>
      <c r="J287" s="30"/>
      <c r="K287" s="30"/>
    </row>
    <row r="288" spans="2:11" x14ac:dyDescent="0.25">
      <c r="B288" s="49">
        <v>255</v>
      </c>
      <c r="C288" s="50">
        <v>22</v>
      </c>
      <c r="D288" s="96">
        <f t="shared" si="31"/>
        <v>-917105.8523486472</v>
      </c>
      <c r="E288" s="96">
        <f t="shared" si="27"/>
        <v>-9734.3429365344364</v>
      </c>
      <c r="F288" s="97">
        <f t="shared" si="28"/>
        <v>-2063.4881677844564</v>
      </c>
      <c r="G288" s="96">
        <f t="shared" si="29"/>
        <v>-7670.8547687499795</v>
      </c>
      <c r="H288" s="98">
        <f t="shared" si="30"/>
        <v>-909434.99757989717</v>
      </c>
      <c r="J288" s="30"/>
      <c r="K288" s="30"/>
    </row>
    <row r="289" spans="2:11" x14ac:dyDescent="0.25">
      <c r="B289" s="35">
        <v>256</v>
      </c>
      <c r="C289" s="36">
        <v>22</v>
      </c>
      <c r="D289" s="99">
        <f t="shared" si="31"/>
        <v>-909434.99757989717</v>
      </c>
      <c r="E289" s="99">
        <f t="shared" si="27"/>
        <v>-9734.3429365344364</v>
      </c>
      <c r="F289" s="100">
        <f t="shared" si="28"/>
        <v>-2046.2287445547688</v>
      </c>
      <c r="G289" s="101">
        <f t="shared" si="29"/>
        <v>-7688.1141919796673</v>
      </c>
      <c r="H289" s="102">
        <f t="shared" si="30"/>
        <v>-901746.88338791754</v>
      </c>
      <c r="J289" s="30"/>
      <c r="K289" s="30"/>
    </row>
    <row r="290" spans="2:11" x14ac:dyDescent="0.25">
      <c r="B290" s="49">
        <v>257</v>
      </c>
      <c r="C290" s="50">
        <v>22</v>
      </c>
      <c r="D290" s="96">
        <f t="shared" si="31"/>
        <v>-901746.88338791754</v>
      </c>
      <c r="E290" s="96">
        <f t="shared" si="27"/>
        <v>-9734.3429365344364</v>
      </c>
      <c r="F290" s="97">
        <f t="shared" si="28"/>
        <v>-2028.9304876228143</v>
      </c>
      <c r="G290" s="96">
        <f t="shared" si="29"/>
        <v>-7705.4124489116221</v>
      </c>
      <c r="H290" s="98">
        <f t="shared" si="30"/>
        <v>-894041.47093900596</v>
      </c>
      <c r="J290" s="30"/>
      <c r="K290" s="30"/>
    </row>
    <row r="291" spans="2:11" x14ac:dyDescent="0.25">
      <c r="B291" s="35">
        <v>258</v>
      </c>
      <c r="C291" s="36">
        <v>22</v>
      </c>
      <c r="D291" s="99">
        <f t="shared" si="31"/>
        <v>-894041.47093900596</v>
      </c>
      <c r="E291" s="99">
        <f t="shared" ref="E291:E354" si="32">PMT($C$20/12,$C$18*12,$C$17)</f>
        <v>-9734.3429365344364</v>
      </c>
      <c r="F291" s="100">
        <f t="shared" ref="F291:F354" si="33">D291*$C$20/12</f>
        <v>-2011.5933096127635</v>
      </c>
      <c r="G291" s="101">
        <f t="shared" ref="G291:G354" si="34">E291-F291</f>
        <v>-7722.7496269216726</v>
      </c>
      <c r="H291" s="102">
        <f t="shared" ref="H291:H354" si="35">D291-G291</f>
        <v>-886318.72131208424</v>
      </c>
      <c r="J291" s="30"/>
      <c r="K291" s="30"/>
    </row>
    <row r="292" spans="2:11" x14ac:dyDescent="0.25">
      <c r="B292" s="49">
        <v>259</v>
      </c>
      <c r="C292" s="50">
        <v>22</v>
      </c>
      <c r="D292" s="96">
        <f t="shared" ref="D292:D355" si="36">H291</f>
        <v>-886318.72131208424</v>
      </c>
      <c r="E292" s="96">
        <f t="shared" si="32"/>
        <v>-9734.3429365344364</v>
      </c>
      <c r="F292" s="97">
        <f t="shared" si="33"/>
        <v>-1994.2171229521894</v>
      </c>
      <c r="G292" s="96">
        <f t="shared" si="34"/>
        <v>-7740.1258135822472</v>
      </c>
      <c r="H292" s="98">
        <f t="shared" si="35"/>
        <v>-878578.59549850202</v>
      </c>
      <c r="J292" s="30"/>
      <c r="K292" s="30"/>
    </row>
    <row r="293" spans="2:11" x14ac:dyDescent="0.25">
      <c r="B293" s="35">
        <v>260</v>
      </c>
      <c r="C293" s="36">
        <v>22</v>
      </c>
      <c r="D293" s="99">
        <f t="shared" si="36"/>
        <v>-878578.59549850202</v>
      </c>
      <c r="E293" s="99">
        <f t="shared" si="32"/>
        <v>-9734.3429365344364</v>
      </c>
      <c r="F293" s="100">
        <f t="shared" si="33"/>
        <v>-1976.8018398716295</v>
      </c>
      <c r="G293" s="101">
        <f t="shared" si="34"/>
        <v>-7757.5410966628069</v>
      </c>
      <c r="H293" s="102">
        <f t="shared" si="35"/>
        <v>-870821.05440183927</v>
      </c>
      <c r="J293" s="30"/>
      <c r="K293" s="30"/>
    </row>
    <row r="294" spans="2:11" x14ac:dyDescent="0.25">
      <c r="B294" s="49">
        <v>261</v>
      </c>
      <c r="C294" s="50">
        <v>22</v>
      </c>
      <c r="D294" s="96">
        <f t="shared" si="36"/>
        <v>-870821.05440183927</v>
      </c>
      <c r="E294" s="96">
        <f t="shared" si="32"/>
        <v>-9734.3429365344364</v>
      </c>
      <c r="F294" s="97">
        <f t="shared" si="33"/>
        <v>-1959.3473724041385</v>
      </c>
      <c r="G294" s="96">
        <f t="shared" si="34"/>
        <v>-7774.9955641302977</v>
      </c>
      <c r="H294" s="98">
        <f t="shared" si="35"/>
        <v>-863046.05883770902</v>
      </c>
      <c r="J294" s="30"/>
      <c r="K294" s="30"/>
    </row>
    <row r="295" spans="2:11" x14ac:dyDescent="0.25">
      <c r="B295" s="35">
        <v>262</v>
      </c>
      <c r="C295" s="36">
        <v>22</v>
      </c>
      <c r="D295" s="99">
        <f t="shared" si="36"/>
        <v>-863046.05883770902</v>
      </c>
      <c r="E295" s="99">
        <f t="shared" si="32"/>
        <v>-9734.3429365344364</v>
      </c>
      <c r="F295" s="100">
        <f t="shared" si="33"/>
        <v>-1941.8536323848455</v>
      </c>
      <c r="G295" s="101">
        <f t="shared" si="34"/>
        <v>-7792.4893041495907</v>
      </c>
      <c r="H295" s="102">
        <f t="shared" si="35"/>
        <v>-855253.56953355938</v>
      </c>
      <c r="J295" s="30"/>
      <c r="K295" s="30"/>
    </row>
    <row r="296" spans="2:11" x14ac:dyDescent="0.25">
      <c r="B296" s="49">
        <v>263</v>
      </c>
      <c r="C296" s="50">
        <v>22</v>
      </c>
      <c r="D296" s="96">
        <f t="shared" si="36"/>
        <v>-855253.56953355938</v>
      </c>
      <c r="E296" s="96">
        <f t="shared" si="32"/>
        <v>-9734.3429365344364</v>
      </c>
      <c r="F296" s="97">
        <f t="shared" si="33"/>
        <v>-1924.3205314505085</v>
      </c>
      <c r="G296" s="96">
        <f t="shared" si="34"/>
        <v>-7810.0224050839279</v>
      </c>
      <c r="H296" s="98">
        <f t="shared" si="35"/>
        <v>-847443.5471284755</v>
      </c>
      <c r="J296" s="30"/>
      <c r="K296" s="30"/>
    </row>
    <row r="297" spans="2:11" x14ac:dyDescent="0.25">
      <c r="B297" s="35">
        <v>264</v>
      </c>
      <c r="C297" s="36">
        <v>22</v>
      </c>
      <c r="D297" s="99">
        <f t="shared" si="36"/>
        <v>-847443.5471284755</v>
      </c>
      <c r="E297" s="99">
        <f t="shared" si="32"/>
        <v>-9734.3429365344364</v>
      </c>
      <c r="F297" s="100">
        <f t="shared" si="33"/>
        <v>-1906.7479810390698</v>
      </c>
      <c r="G297" s="101">
        <f t="shared" si="34"/>
        <v>-7827.5949554953668</v>
      </c>
      <c r="H297" s="102">
        <f t="shared" si="35"/>
        <v>-839615.95217298018</v>
      </c>
      <c r="J297" s="30"/>
      <c r="K297" s="30"/>
    </row>
    <row r="298" spans="2:11" x14ac:dyDescent="0.25">
      <c r="B298" s="49">
        <v>265</v>
      </c>
      <c r="C298" s="50">
        <v>23</v>
      </c>
      <c r="D298" s="96">
        <f t="shared" si="36"/>
        <v>-839615.95217298018</v>
      </c>
      <c r="E298" s="96">
        <f t="shared" si="32"/>
        <v>-9734.3429365344364</v>
      </c>
      <c r="F298" s="97">
        <f t="shared" si="33"/>
        <v>-1889.1358923892055</v>
      </c>
      <c r="G298" s="96">
        <f t="shared" si="34"/>
        <v>-7845.2070441452306</v>
      </c>
      <c r="H298" s="98">
        <f t="shared" si="35"/>
        <v>-831770.74512883497</v>
      </c>
      <c r="J298" s="30"/>
      <c r="K298" s="30"/>
    </row>
    <row r="299" spans="2:11" x14ac:dyDescent="0.25">
      <c r="B299" s="35">
        <v>266</v>
      </c>
      <c r="C299" s="36">
        <v>23</v>
      </c>
      <c r="D299" s="99">
        <f t="shared" si="36"/>
        <v>-831770.74512883497</v>
      </c>
      <c r="E299" s="99">
        <f t="shared" si="32"/>
        <v>-9734.3429365344364</v>
      </c>
      <c r="F299" s="100">
        <f t="shared" si="33"/>
        <v>-1871.4841765398787</v>
      </c>
      <c r="G299" s="101">
        <f t="shared" si="34"/>
        <v>-7862.8587599945577</v>
      </c>
      <c r="H299" s="102">
        <f t="shared" si="35"/>
        <v>-823907.88636884047</v>
      </c>
      <c r="J299" s="30"/>
      <c r="K299" s="30"/>
    </row>
    <row r="300" spans="2:11" x14ac:dyDescent="0.25">
      <c r="B300" s="49">
        <v>267</v>
      </c>
      <c r="C300" s="50">
        <v>23</v>
      </c>
      <c r="D300" s="96">
        <f t="shared" si="36"/>
        <v>-823907.88636884047</v>
      </c>
      <c r="E300" s="96">
        <f t="shared" si="32"/>
        <v>-9734.3429365344364</v>
      </c>
      <c r="F300" s="97">
        <f t="shared" si="33"/>
        <v>-1853.7927443298911</v>
      </c>
      <c r="G300" s="96">
        <f t="shared" si="34"/>
        <v>-7880.5501922045451</v>
      </c>
      <c r="H300" s="98">
        <f t="shared" si="35"/>
        <v>-816027.33617663593</v>
      </c>
      <c r="J300" s="30"/>
      <c r="K300" s="30"/>
    </row>
    <row r="301" spans="2:11" x14ac:dyDescent="0.25">
      <c r="B301" s="35">
        <v>268</v>
      </c>
      <c r="C301" s="36">
        <v>23</v>
      </c>
      <c r="D301" s="99">
        <f t="shared" si="36"/>
        <v>-816027.33617663593</v>
      </c>
      <c r="E301" s="99">
        <f t="shared" si="32"/>
        <v>-9734.3429365344364</v>
      </c>
      <c r="F301" s="100">
        <f t="shared" si="33"/>
        <v>-1836.0615063974308</v>
      </c>
      <c r="G301" s="101">
        <f t="shared" si="34"/>
        <v>-7898.2814301370054</v>
      </c>
      <c r="H301" s="102">
        <f t="shared" si="35"/>
        <v>-808129.05474649894</v>
      </c>
      <c r="J301" s="30"/>
      <c r="K301" s="30"/>
    </row>
    <row r="302" spans="2:11" x14ac:dyDescent="0.25">
      <c r="B302" s="49">
        <v>269</v>
      </c>
      <c r="C302" s="50">
        <v>23</v>
      </c>
      <c r="D302" s="96">
        <f t="shared" si="36"/>
        <v>-808129.05474649894</v>
      </c>
      <c r="E302" s="96">
        <f t="shared" si="32"/>
        <v>-9734.3429365344364</v>
      </c>
      <c r="F302" s="97">
        <f t="shared" si="33"/>
        <v>-1818.2903731796225</v>
      </c>
      <c r="G302" s="96">
        <f t="shared" si="34"/>
        <v>-7916.0525633548141</v>
      </c>
      <c r="H302" s="98">
        <f t="shared" si="35"/>
        <v>-800213.0021831441</v>
      </c>
      <c r="J302" s="30"/>
      <c r="K302" s="30"/>
    </row>
    <row r="303" spans="2:11" x14ac:dyDescent="0.25">
      <c r="B303" s="35">
        <v>270</v>
      </c>
      <c r="C303" s="36">
        <v>23</v>
      </c>
      <c r="D303" s="99">
        <f t="shared" si="36"/>
        <v>-800213.0021831441</v>
      </c>
      <c r="E303" s="99">
        <f t="shared" si="32"/>
        <v>-9734.3429365344364</v>
      </c>
      <c r="F303" s="100">
        <f t="shared" si="33"/>
        <v>-1800.4792549120741</v>
      </c>
      <c r="G303" s="101">
        <f t="shared" si="34"/>
        <v>-7933.8636816223625</v>
      </c>
      <c r="H303" s="102">
        <f t="shared" si="35"/>
        <v>-792279.13850152178</v>
      </c>
      <c r="J303" s="30"/>
      <c r="K303" s="30"/>
    </row>
    <row r="304" spans="2:11" x14ac:dyDescent="0.25">
      <c r="B304" s="49">
        <v>271</v>
      </c>
      <c r="C304" s="50">
        <v>23</v>
      </c>
      <c r="D304" s="96">
        <f t="shared" si="36"/>
        <v>-792279.13850152178</v>
      </c>
      <c r="E304" s="96">
        <f t="shared" si="32"/>
        <v>-9734.3429365344364</v>
      </c>
      <c r="F304" s="97">
        <f t="shared" si="33"/>
        <v>-1782.6280616284239</v>
      </c>
      <c r="G304" s="96">
        <f t="shared" si="34"/>
        <v>-7951.7148749060125</v>
      </c>
      <c r="H304" s="98">
        <f t="shared" si="35"/>
        <v>-784327.42362661578</v>
      </c>
      <c r="J304" s="30"/>
      <c r="K304" s="30"/>
    </row>
    <row r="305" spans="2:11" x14ac:dyDescent="0.25">
      <c r="B305" s="35">
        <v>272</v>
      </c>
      <c r="C305" s="36">
        <v>23</v>
      </c>
      <c r="D305" s="99">
        <f t="shared" si="36"/>
        <v>-784327.42362661578</v>
      </c>
      <c r="E305" s="99">
        <f t="shared" si="32"/>
        <v>-9734.3429365344364</v>
      </c>
      <c r="F305" s="100">
        <f t="shared" si="33"/>
        <v>-1764.7367031598853</v>
      </c>
      <c r="G305" s="101">
        <f t="shared" si="34"/>
        <v>-7969.6062333745513</v>
      </c>
      <c r="H305" s="102">
        <f t="shared" si="35"/>
        <v>-776357.81739324122</v>
      </c>
      <c r="J305" s="30"/>
      <c r="K305" s="30"/>
    </row>
    <row r="306" spans="2:11" x14ac:dyDescent="0.25">
      <c r="B306" s="49">
        <v>273</v>
      </c>
      <c r="C306" s="50">
        <v>23</v>
      </c>
      <c r="D306" s="96">
        <f t="shared" si="36"/>
        <v>-776357.81739324122</v>
      </c>
      <c r="E306" s="96">
        <f t="shared" si="32"/>
        <v>-9734.3429365344364</v>
      </c>
      <c r="F306" s="97">
        <f t="shared" si="33"/>
        <v>-1746.8050891347928</v>
      </c>
      <c r="G306" s="96">
        <f t="shared" si="34"/>
        <v>-7987.5378473996434</v>
      </c>
      <c r="H306" s="98">
        <f t="shared" si="35"/>
        <v>-768370.27954584162</v>
      </c>
      <c r="J306" s="30"/>
      <c r="K306" s="30"/>
    </row>
    <row r="307" spans="2:11" x14ac:dyDescent="0.25">
      <c r="B307" s="35">
        <v>274</v>
      </c>
      <c r="C307" s="36">
        <v>23</v>
      </c>
      <c r="D307" s="99">
        <f t="shared" si="36"/>
        <v>-768370.27954584162</v>
      </c>
      <c r="E307" s="99">
        <f t="shared" si="32"/>
        <v>-9734.3429365344364</v>
      </c>
      <c r="F307" s="100">
        <f t="shared" si="33"/>
        <v>-1728.8331289781436</v>
      </c>
      <c r="G307" s="101">
        <f t="shared" si="34"/>
        <v>-8005.5098075562928</v>
      </c>
      <c r="H307" s="102">
        <f t="shared" si="35"/>
        <v>-760364.76973828534</v>
      </c>
      <c r="J307" s="30"/>
      <c r="K307" s="30"/>
    </row>
    <row r="308" spans="2:11" x14ac:dyDescent="0.25">
      <c r="B308" s="49">
        <v>275</v>
      </c>
      <c r="C308" s="50">
        <v>23</v>
      </c>
      <c r="D308" s="96">
        <f t="shared" si="36"/>
        <v>-760364.76973828534</v>
      </c>
      <c r="E308" s="96">
        <f t="shared" si="32"/>
        <v>-9734.3429365344364</v>
      </c>
      <c r="F308" s="97">
        <f t="shared" si="33"/>
        <v>-1710.8207319111418</v>
      </c>
      <c r="G308" s="96">
        <f t="shared" si="34"/>
        <v>-8023.5222046232948</v>
      </c>
      <c r="H308" s="98">
        <f t="shared" si="35"/>
        <v>-752341.24753366201</v>
      </c>
      <c r="J308" s="30"/>
      <c r="K308" s="30"/>
    </row>
    <row r="309" spans="2:11" x14ac:dyDescent="0.25">
      <c r="B309" s="35">
        <v>276</v>
      </c>
      <c r="C309" s="36">
        <v>23</v>
      </c>
      <c r="D309" s="99">
        <f t="shared" si="36"/>
        <v>-752341.24753366201</v>
      </c>
      <c r="E309" s="99">
        <f t="shared" si="32"/>
        <v>-9734.3429365344364</v>
      </c>
      <c r="F309" s="100">
        <f t="shared" si="33"/>
        <v>-1692.7678069507394</v>
      </c>
      <c r="G309" s="101">
        <f t="shared" si="34"/>
        <v>-8041.5751295836972</v>
      </c>
      <c r="H309" s="102">
        <f t="shared" si="35"/>
        <v>-744299.6724040783</v>
      </c>
      <c r="J309" s="30"/>
      <c r="K309" s="30"/>
    </row>
    <row r="310" spans="2:11" x14ac:dyDescent="0.25">
      <c r="B310" s="49">
        <v>277</v>
      </c>
      <c r="C310" s="50">
        <v>24</v>
      </c>
      <c r="D310" s="96">
        <f t="shared" si="36"/>
        <v>-744299.6724040783</v>
      </c>
      <c r="E310" s="96">
        <f t="shared" si="32"/>
        <v>-9734.3429365344364</v>
      </c>
      <c r="F310" s="97">
        <f t="shared" si="33"/>
        <v>-1674.6742629091762</v>
      </c>
      <c r="G310" s="96">
        <f t="shared" si="34"/>
        <v>-8059.6686736252605</v>
      </c>
      <c r="H310" s="98">
        <f t="shared" si="35"/>
        <v>-736240.00373045309</v>
      </c>
      <c r="J310" s="30"/>
      <c r="K310" s="30"/>
    </row>
    <row r="311" spans="2:11" x14ac:dyDescent="0.25">
      <c r="B311" s="35">
        <v>278</v>
      </c>
      <c r="C311" s="36">
        <v>24</v>
      </c>
      <c r="D311" s="99">
        <f t="shared" si="36"/>
        <v>-736240.00373045309</v>
      </c>
      <c r="E311" s="99">
        <f t="shared" si="32"/>
        <v>-9734.3429365344364</v>
      </c>
      <c r="F311" s="100">
        <f t="shared" si="33"/>
        <v>-1656.5400083935194</v>
      </c>
      <c r="G311" s="101">
        <f t="shared" si="34"/>
        <v>-8077.8029281409172</v>
      </c>
      <c r="H311" s="102">
        <f t="shared" si="35"/>
        <v>-728162.20080231212</v>
      </c>
      <c r="J311" s="30"/>
      <c r="K311" s="30"/>
    </row>
    <row r="312" spans="2:11" x14ac:dyDescent="0.25">
      <c r="B312" s="49">
        <v>279</v>
      </c>
      <c r="C312" s="50">
        <v>24</v>
      </c>
      <c r="D312" s="96">
        <f t="shared" si="36"/>
        <v>-728162.20080231212</v>
      </c>
      <c r="E312" s="96">
        <f t="shared" si="32"/>
        <v>-9734.3429365344364</v>
      </c>
      <c r="F312" s="97">
        <f t="shared" si="33"/>
        <v>-1638.3649518052023</v>
      </c>
      <c r="G312" s="96">
        <f t="shared" si="34"/>
        <v>-8095.9779847292339</v>
      </c>
      <c r="H312" s="98">
        <f t="shared" si="35"/>
        <v>-720066.22281758289</v>
      </c>
      <c r="J312" s="30"/>
      <c r="K312" s="30"/>
    </row>
    <row r="313" spans="2:11" x14ac:dyDescent="0.25">
      <c r="B313" s="35">
        <v>280</v>
      </c>
      <c r="C313" s="36">
        <v>24</v>
      </c>
      <c r="D313" s="99">
        <f t="shared" si="36"/>
        <v>-720066.22281758289</v>
      </c>
      <c r="E313" s="99">
        <f t="shared" si="32"/>
        <v>-9734.3429365344364</v>
      </c>
      <c r="F313" s="100">
        <f t="shared" si="33"/>
        <v>-1620.1490013395614</v>
      </c>
      <c r="G313" s="101">
        <f t="shared" si="34"/>
        <v>-8114.1939351948749</v>
      </c>
      <c r="H313" s="102">
        <f t="shared" si="35"/>
        <v>-711952.02888238803</v>
      </c>
      <c r="J313" s="30"/>
      <c r="K313" s="30"/>
    </row>
    <row r="314" spans="2:11" x14ac:dyDescent="0.25">
      <c r="B314" s="49">
        <v>281</v>
      </c>
      <c r="C314" s="50">
        <v>24</v>
      </c>
      <c r="D314" s="96">
        <f t="shared" si="36"/>
        <v>-711952.02888238803</v>
      </c>
      <c r="E314" s="96">
        <f t="shared" si="32"/>
        <v>-9734.3429365344364</v>
      </c>
      <c r="F314" s="97">
        <f t="shared" si="33"/>
        <v>-1601.8920649853728</v>
      </c>
      <c r="G314" s="96">
        <f t="shared" si="34"/>
        <v>-8132.4508715490638</v>
      </c>
      <c r="H314" s="98">
        <f t="shared" si="35"/>
        <v>-703819.57801083894</v>
      </c>
      <c r="J314" s="30"/>
      <c r="K314" s="30"/>
    </row>
    <row r="315" spans="2:11" x14ac:dyDescent="0.25">
      <c r="B315" s="35">
        <v>282</v>
      </c>
      <c r="C315" s="36">
        <v>24</v>
      </c>
      <c r="D315" s="99">
        <f t="shared" si="36"/>
        <v>-703819.57801083894</v>
      </c>
      <c r="E315" s="99">
        <f t="shared" si="32"/>
        <v>-9734.3429365344364</v>
      </c>
      <c r="F315" s="100">
        <f t="shared" si="33"/>
        <v>-1583.5940505243877</v>
      </c>
      <c r="G315" s="101">
        <f t="shared" si="34"/>
        <v>-8150.7488860100484</v>
      </c>
      <c r="H315" s="102">
        <f t="shared" si="35"/>
        <v>-695668.82912482892</v>
      </c>
      <c r="J315" s="30"/>
      <c r="K315" s="30"/>
    </row>
    <row r="316" spans="2:11" x14ac:dyDescent="0.25">
      <c r="B316" s="49">
        <v>283</v>
      </c>
      <c r="C316" s="50">
        <v>24</v>
      </c>
      <c r="D316" s="96">
        <f t="shared" si="36"/>
        <v>-695668.82912482892</v>
      </c>
      <c r="E316" s="96">
        <f t="shared" si="32"/>
        <v>-9734.3429365344364</v>
      </c>
      <c r="F316" s="97">
        <f t="shared" si="33"/>
        <v>-1565.2548655308649</v>
      </c>
      <c r="G316" s="96">
        <f t="shared" si="34"/>
        <v>-8169.0880710035717</v>
      </c>
      <c r="H316" s="98">
        <f t="shared" si="35"/>
        <v>-687499.74105382536</v>
      </c>
      <c r="J316" s="30"/>
      <c r="K316" s="30"/>
    </row>
    <row r="317" spans="2:11" x14ac:dyDescent="0.25">
      <c r="B317" s="35">
        <v>284</v>
      </c>
      <c r="C317" s="36">
        <v>24</v>
      </c>
      <c r="D317" s="99">
        <f t="shared" si="36"/>
        <v>-687499.74105382536</v>
      </c>
      <c r="E317" s="99">
        <f t="shared" si="32"/>
        <v>-9734.3429365344364</v>
      </c>
      <c r="F317" s="100">
        <f t="shared" si="33"/>
        <v>-1546.8744173711073</v>
      </c>
      <c r="G317" s="101">
        <f t="shared" si="34"/>
        <v>-8187.4685191633289</v>
      </c>
      <c r="H317" s="102">
        <f t="shared" si="35"/>
        <v>-679312.27253466204</v>
      </c>
      <c r="J317" s="30"/>
      <c r="K317" s="30"/>
    </row>
    <row r="318" spans="2:11" x14ac:dyDescent="0.25">
      <c r="B318" s="49">
        <v>285</v>
      </c>
      <c r="C318" s="50">
        <v>24</v>
      </c>
      <c r="D318" s="96">
        <f t="shared" si="36"/>
        <v>-679312.27253466204</v>
      </c>
      <c r="E318" s="96">
        <f t="shared" si="32"/>
        <v>-9734.3429365344364</v>
      </c>
      <c r="F318" s="97">
        <f t="shared" si="33"/>
        <v>-1528.4526132029896</v>
      </c>
      <c r="G318" s="96">
        <f t="shared" si="34"/>
        <v>-8205.8903233314468</v>
      </c>
      <c r="H318" s="98">
        <f t="shared" si="35"/>
        <v>-671106.38221133058</v>
      </c>
      <c r="J318" s="30"/>
      <c r="K318" s="30"/>
    </row>
    <row r="319" spans="2:11" x14ac:dyDescent="0.25">
      <c r="B319" s="35">
        <v>286</v>
      </c>
      <c r="C319" s="36">
        <v>24</v>
      </c>
      <c r="D319" s="99">
        <f t="shared" si="36"/>
        <v>-671106.38221133058</v>
      </c>
      <c r="E319" s="99">
        <f t="shared" si="32"/>
        <v>-9734.3429365344364</v>
      </c>
      <c r="F319" s="100">
        <f t="shared" si="33"/>
        <v>-1509.9893599754939</v>
      </c>
      <c r="G319" s="101">
        <f t="shared" si="34"/>
        <v>-8224.3535765589422</v>
      </c>
      <c r="H319" s="102">
        <f t="shared" si="35"/>
        <v>-662882.02863477159</v>
      </c>
      <c r="J319" s="30"/>
      <c r="K319" s="30"/>
    </row>
    <row r="320" spans="2:11" x14ac:dyDescent="0.25">
      <c r="B320" s="49">
        <v>287</v>
      </c>
      <c r="C320" s="50">
        <v>24</v>
      </c>
      <c r="D320" s="96">
        <f t="shared" si="36"/>
        <v>-662882.02863477159</v>
      </c>
      <c r="E320" s="96">
        <f t="shared" si="32"/>
        <v>-9734.3429365344364</v>
      </c>
      <c r="F320" s="97">
        <f t="shared" si="33"/>
        <v>-1491.4845644282361</v>
      </c>
      <c r="G320" s="96">
        <f t="shared" si="34"/>
        <v>-8242.8583721062005</v>
      </c>
      <c r="H320" s="98">
        <f t="shared" si="35"/>
        <v>-654639.17026266537</v>
      </c>
      <c r="J320" s="30"/>
      <c r="K320" s="30"/>
    </row>
    <row r="321" spans="2:11" x14ac:dyDescent="0.25">
      <c r="B321" s="35">
        <v>288</v>
      </c>
      <c r="C321" s="36">
        <v>24</v>
      </c>
      <c r="D321" s="99">
        <f t="shared" si="36"/>
        <v>-654639.17026266537</v>
      </c>
      <c r="E321" s="99">
        <f t="shared" si="32"/>
        <v>-9734.3429365344364</v>
      </c>
      <c r="F321" s="100">
        <f t="shared" si="33"/>
        <v>-1472.9381330909971</v>
      </c>
      <c r="G321" s="101">
        <f t="shared" si="34"/>
        <v>-8261.40480344344</v>
      </c>
      <c r="H321" s="102">
        <f t="shared" si="35"/>
        <v>-646377.7654592219</v>
      </c>
      <c r="J321" s="30"/>
      <c r="K321" s="30"/>
    </row>
    <row r="322" spans="2:11" x14ac:dyDescent="0.25">
      <c r="B322" s="49">
        <v>289</v>
      </c>
      <c r="C322" s="50">
        <v>25</v>
      </c>
      <c r="D322" s="96">
        <f t="shared" si="36"/>
        <v>-646377.7654592219</v>
      </c>
      <c r="E322" s="96">
        <f t="shared" si="32"/>
        <v>-9734.3429365344364</v>
      </c>
      <c r="F322" s="97">
        <f t="shared" si="33"/>
        <v>-1454.3499722832494</v>
      </c>
      <c r="G322" s="96">
        <f t="shared" si="34"/>
        <v>-8279.992964251187</v>
      </c>
      <c r="H322" s="98">
        <f t="shared" si="35"/>
        <v>-638097.7724949707</v>
      </c>
      <c r="J322" s="30"/>
      <c r="K322" s="30"/>
    </row>
    <row r="323" spans="2:11" x14ac:dyDescent="0.25">
      <c r="B323" s="35">
        <v>290</v>
      </c>
      <c r="C323" s="36">
        <v>25</v>
      </c>
      <c r="D323" s="99">
        <f t="shared" si="36"/>
        <v>-638097.7724949707</v>
      </c>
      <c r="E323" s="99">
        <f t="shared" si="32"/>
        <v>-9734.3429365344364</v>
      </c>
      <c r="F323" s="100">
        <f t="shared" si="33"/>
        <v>-1435.7199881136839</v>
      </c>
      <c r="G323" s="101">
        <f t="shared" si="34"/>
        <v>-8298.6229484207524</v>
      </c>
      <c r="H323" s="102">
        <f t="shared" si="35"/>
        <v>-629799.14954655</v>
      </c>
      <c r="J323" s="30"/>
      <c r="K323" s="30"/>
    </row>
    <row r="324" spans="2:11" x14ac:dyDescent="0.25">
      <c r="B324" s="49">
        <v>291</v>
      </c>
      <c r="C324" s="50">
        <v>25</v>
      </c>
      <c r="D324" s="96">
        <f t="shared" si="36"/>
        <v>-629799.14954655</v>
      </c>
      <c r="E324" s="96">
        <f t="shared" si="32"/>
        <v>-9734.3429365344364</v>
      </c>
      <c r="F324" s="97">
        <f t="shared" si="33"/>
        <v>-1417.0480864797375</v>
      </c>
      <c r="G324" s="96">
        <f t="shared" si="34"/>
        <v>-8317.2948500546991</v>
      </c>
      <c r="H324" s="98">
        <f t="shared" si="35"/>
        <v>-621481.85469649534</v>
      </c>
      <c r="J324" s="30"/>
      <c r="K324" s="30"/>
    </row>
    <row r="325" spans="2:11" x14ac:dyDescent="0.25">
      <c r="B325" s="35">
        <v>292</v>
      </c>
      <c r="C325" s="36">
        <v>25</v>
      </c>
      <c r="D325" s="99">
        <f t="shared" si="36"/>
        <v>-621481.85469649534</v>
      </c>
      <c r="E325" s="99">
        <f t="shared" si="32"/>
        <v>-9734.3429365344364</v>
      </c>
      <c r="F325" s="100">
        <f t="shared" si="33"/>
        <v>-1398.3341730671145</v>
      </c>
      <c r="G325" s="101">
        <f t="shared" si="34"/>
        <v>-8336.0087634673218</v>
      </c>
      <c r="H325" s="102">
        <f t="shared" si="35"/>
        <v>-613145.84593302803</v>
      </c>
      <c r="J325" s="30"/>
      <c r="K325" s="30"/>
    </row>
    <row r="326" spans="2:11" x14ac:dyDescent="0.25">
      <c r="B326" s="49">
        <v>293</v>
      </c>
      <c r="C326" s="50">
        <v>25</v>
      </c>
      <c r="D326" s="96">
        <f t="shared" si="36"/>
        <v>-613145.84593302803</v>
      </c>
      <c r="E326" s="96">
        <f t="shared" si="32"/>
        <v>-9734.3429365344364</v>
      </c>
      <c r="F326" s="97">
        <f t="shared" si="33"/>
        <v>-1379.578153349313</v>
      </c>
      <c r="G326" s="96">
        <f t="shared" si="34"/>
        <v>-8354.7647831851227</v>
      </c>
      <c r="H326" s="98">
        <f t="shared" si="35"/>
        <v>-604791.08114984294</v>
      </c>
      <c r="J326" s="30"/>
      <c r="K326" s="30"/>
    </row>
    <row r="327" spans="2:11" x14ac:dyDescent="0.25">
      <c r="B327" s="35">
        <v>294</v>
      </c>
      <c r="C327" s="36">
        <v>25</v>
      </c>
      <c r="D327" s="99">
        <f t="shared" si="36"/>
        <v>-604791.08114984294</v>
      </c>
      <c r="E327" s="99">
        <f t="shared" si="32"/>
        <v>-9734.3429365344364</v>
      </c>
      <c r="F327" s="100">
        <f t="shared" si="33"/>
        <v>-1360.7799325871467</v>
      </c>
      <c r="G327" s="101">
        <f t="shared" si="34"/>
        <v>-8373.563003947289</v>
      </c>
      <c r="H327" s="102">
        <f t="shared" si="35"/>
        <v>-596417.51814589568</v>
      </c>
      <c r="J327" s="30"/>
      <c r="K327" s="30"/>
    </row>
    <row r="328" spans="2:11" x14ac:dyDescent="0.25">
      <c r="B328" s="49">
        <v>295</v>
      </c>
      <c r="C328" s="50">
        <v>25</v>
      </c>
      <c r="D328" s="96">
        <f t="shared" si="36"/>
        <v>-596417.51814589568</v>
      </c>
      <c r="E328" s="96">
        <f t="shared" si="32"/>
        <v>-9734.3429365344364</v>
      </c>
      <c r="F328" s="97">
        <f t="shared" si="33"/>
        <v>-1341.9394158282653</v>
      </c>
      <c r="G328" s="96">
        <f t="shared" si="34"/>
        <v>-8392.4035207061715</v>
      </c>
      <c r="H328" s="98">
        <f t="shared" si="35"/>
        <v>-588025.11462518945</v>
      </c>
      <c r="J328" s="30"/>
      <c r="K328" s="30"/>
    </row>
    <row r="329" spans="2:11" x14ac:dyDescent="0.25">
      <c r="B329" s="35">
        <v>296</v>
      </c>
      <c r="C329" s="36">
        <v>25</v>
      </c>
      <c r="D329" s="99">
        <f t="shared" si="36"/>
        <v>-588025.11462518945</v>
      </c>
      <c r="E329" s="99">
        <f t="shared" si="32"/>
        <v>-9734.3429365344364</v>
      </c>
      <c r="F329" s="100">
        <f t="shared" si="33"/>
        <v>-1323.0565079066762</v>
      </c>
      <c r="G329" s="101">
        <f t="shared" si="34"/>
        <v>-8411.28642862776</v>
      </c>
      <c r="H329" s="102">
        <f t="shared" si="35"/>
        <v>-579613.82819656166</v>
      </c>
      <c r="J329" s="30"/>
      <c r="K329" s="30"/>
    </row>
    <row r="330" spans="2:11" x14ac:dyDescent="0.25">
      <c r="B330" s="49">
        <v>297</v>
      </c>
      <c r="C330" s="50">
        <v>25</v>
      </c>
      <c r="D330" s="96">
        <f t="shared" si="36"/>
        <v>-579613.82819656166</v>
      </c>
      <c r="E330" s="96">
        <f t="shared" si="32"/>
        <v>-9734.3429365344364</v>
      </c>
      <c r="F330" s="97">
        <f t="shared" si="33"/>
        <v>-1304.1311134422638</v>
      </c>
      <c r="G330" s="96">
        <f t="shared" si="34"/>
        <v>-8430.2118230921733</v>
      </c>
      <c r="H330" s="98">
        <f t="shared" si="35"/>
        <v>-571183.61637346947</v>
      </c>
      <c r="J330" s="30"/>
      <c r="K330" s="30"/>
    </row>
    <row r="331" spans="2:11" x14ac:dyDescent="0.25">
      <c r="B331" s="35">
        <v>298</v>
      </c>
      <c r="C331" s="36">
        <v>25</v>
      </c>
      <c r="D331" s="99">
        <f t="shared" si="36"/>
        <v>-571183.61637346947</v>
      </c>
      <c r="E331" s="99">
        <f t="shared" si="32"/>
        <v>-9734.3429365344364</v>
      </c>
      <c r="F331" s="100">
        <f t="shared" si="33"/>
        <v>-1285.1631368403062</v>
      </c>
      <c r="G331" s="101">
        <f t="shared" si="34"/>
        <v>-8449.1797996941295</v>
      </c>
      <c r="H331" s="102">
        <f t="shared" si="35"/>
        <v>-562734.43657377537</v>
      </c>
      <c r="J331" s="30"/>
      <c r="K331" s="30"/>
    </row>
    <row r="332" spans="2:11" x14ac:dyDescent="0.25">
      <c r="B332" s="49">
        <v>299</v>
      </c>
      <c r="C332" s="50">
        <v>25</v>
      </c>
      <c r="D332" s="96">
        <f t="shared" si="36"/>
        <v>-562734.43657377537</v>
      </c>
      <c r="E332" s="96">
        <f t="shared" si="32"/>
        <v>-9734.3429365344364</v>
      </c>
      <c r="F332" s="97">
        <f t="shared" si="33"/>
        <v>-1266.1524822909946</v>
      </c>
      <c r="G332" s="96">
        <f t="shared" si="34"/>
        <v>-8468.1904542434422</v>
      </c>
      <c r="H332" s="98">
        <f t="shared" si="35"/>
        <v>-554266.24611953192</v>
      </c>
      <c r="J332" s="30"/>
      <c r="K332" s="30"/>
    </row>
    <row r="333" spans="2:11" x14ac:dyDescent="0.25">
      <c r="B333" s="35">
        <v>300</v>
      </c>
      <c r="C333" s="36">
        <v>25</v>
      </c>
      <c r="D333" s="99">
        <f t="shared" si="36"/>
        <v>-554266.24611953192</v>
      </c>
      <c r="E333" s="99">
        <f t="shared" si="32"/>
        <v>-9734.3429365344364</v>
      </c>
      <c r="F333" s="100">
        <f t="shared" si="33"/>
        <v>-1247.0990537689468</v>
      </c>
      <c r="G333" s="101">
        <f t="shared" si="34"/>
        <v>-8487.2438827654896</v>
      </c>
      <c r="H333" s="102">
        <f t="shared" si="35"/>
        <v>-545779.00223676639</v>
      </c>
      <c r="J333" s="30"/>
      <c r="K333" s="30"/>
    </row>
    <row r="334" spans="2:11" x14ac:dyDescent="0.25">
      <c r="B334" s="49">
        <v>301</v>
      </c>
      <c r="C334" s="50">
        <v>26</v>
      </c>
      <c r="D334" s="96">
        <f t="shared" si="36"/>
        <v>-545779.00223676639</v>
      </c>
      <c r="E334" s="96">
        <f t="shared" si="32"/>
        <v>-9734.3429365344364</v>
      </c>
      <c r="F334" s="97">
        <f t="shared" si="33"/>
        <v>-1228.0027550327243</v>
      </c>
      <c r="G334" s="96">
        <f t="shared" si="34"/>
        <v>-8506.3401815017114</v>
      </c>
      <c r="H334" s="98">
        <f t="shared" si="35"/>
        <v>-537272.66205526469</v>
      </c>
      <c r="J334" s="30"/>
      <c r="K334" s="30"/>
    </row>
    <row r="335" spans="2:11" x14ac:dyDescent="0.25">
      <c r="B335" s="35">
        <v>302</v>
      </c>
      <c r="C335" s="36">
        <v>26</v>
      </c>
      <c r="D335" s="99">
        <f t="shared" si="36"/>
        <v>-537272.66205526469</v>
      </c>
      <c r="E335" s="99">
        <f t="shared" si="32"/>
        <v>-9734.3429365344364</v>
      </c>
      <c r="F335" s="100">
        <f t="shared" si="33"/>
        <v>-1208.8634896243454</v>
      </c>
      <c r="G335" s="101">
        <f t="shared" si="34"/>
        <v>-8525.4794469100907</v>
      </c>
      <c r="H335" s="102">
        <f t="shared" si="35"/>
        <v>-528747.1826083546</v>
      </c>
      <c r="J335" s="30"/>
      <c r="K335" s="30"/>
    </row>
    <row r="336" spans="2:11" x14ac:dyDescent="0.25">
      <c r="B336" s="49">
        <v>303</v>
      </c>
      <c r="C336" s="50">
        <v>26</v>
      </c>
      <c r="D336" s="96">
        <f t="shared" si="36"/>
        <v>-528747.1826083546</v>
      </c>
      <c r="E336" s="96">
        <f t="shared" si="32"/>
        <v>-9734.3429365344364</v>
      </c>
      <c r="F336" s="97">
        <f t="shared" si="33"/>
        <v>-1189.6811608687979</v>
      </c>
      <c r="G336" s="96">
        <f t="shared" si="34"/>
        <v>-8544.6617756656378</v>
      </c>
      <c r="H336" s="98">
        <f t="shared" si="35"/>
        <v>-520202.52083268896</v>
      </c>
      <c r="J336" s="30"/>
      <c r="K336" s="30"/>
    </row>
    <row r="337" spans="2:11" x14ac:dyDescent="0.25">
      <c r="B337" s="35">
        <v>304</v>
      </c>
      <c r="C337" s="36">
        <v>26</v>
      </c>
      <c r="D337" s="99">
        <f t="shared" si="36"/>
        <v>-520202.52083268896</v>
      </c>
      <c r="E337" s="99">
        <f t="shared" si="32"/>
        <v>-9734.3429365344364</v>
      </c>
      <c r="F337" s="100">
        <f t="shared" si="33"/>
        <v>-1170.45567187355</v>
      </c>
      <c r="G337" s="101">
        <f t="shared" si="34"/>
        <v>-8563.887264660887</v>
      </c>
      <c r="H337" s="102">
        <f t="shared" si="35"/>
        <v>-511638.63356802805</v>
      </c>
      <c r="J337" s="30"/>
      <c r="K337" s="30"/>
    </row>
    <row r="338" spans="2:11" x14ac:dyDescent="0.25">
      <c r="B338" s="49">
        <v>305</v>
      </c>
      <c r="C338" s="50">
        <v>26</v>
      </c>
      <c r="D338" s="96">
        <f t="shared" si="36"/>
        <v>-511638.63356802805</v>
      </c>
      <c r="E338" s="96">
        <f t="shared" si="32"/>
        <v>-9734.3429365344364</v>
      </c>
      <c r="F338" s="97">
        <f t="shared" si="33"/>
        <v>-1151.1869255280631</v>
      </c>
      <c r="G338" s="96">
        <f t="shared" si="34"/>
        <v>-8583.1560110063729</v>
      </c>
      <c r="H338" s="98">
        <f t="shared" si="35"/>
        <v>-503055.47755702166</v>
      </c>
      <c r="J338" s="30"/>
      <c r="K338" s="30"/>
    </row>
    <row r="339" spans="2:11" x14ac:dyDescent="0.25">
      <c r="B339" s="35">
        <v>306</v>
      </c>
      <c r="C339" s="36">
        <v>26</v>
      </c>
      <c r="D339" s="99">
        <f t="shared" si="36"/>
        <v>-503055.47755702166</v>
      </c>
      <c r="E339" s="99">
        <f t="shared" si="32"/>
        <v>-9734.3429365344364</v>
      </c>
      <c r="F339" s="100">
        <f t="shared" si="33"/>
        <v>-1131.8748245032987</v>
      </c>
      <c r="G339" s="101">
        <f t="shared" si="34"/>
        <v>-8602.4681120311379</v>
      </c>
      <c r="H339" s="102">
        <f t="shared" si="35"/>
        <v>-494453.00944499054</v>
      </c>
      <c r="J339" s="30"/>
      <c r="K339" s="30"/>
    </row>
    <row r="340" spans="2:11" x14ac:dyDescent="0.25">
      <c r="B340" s="49">
        <v>307</v>
      </c>
      <c r="C340" s="50">
        <v>26</v>
      </c>
      <c r="D340" s="96">
        <f t="shared" si="36"/>
        <v>-494453.00944499054</v>
      </c>
      <c r="E340" s="96">
        <f t="shared" si="32"/>
        <v>-9734.3429365344364</v>
      </c>
      <c r="F340" s="97">
        <f t="shared" si="33"/>
        <v>-1112.5192712512287</v>
      </c>
      <c r="G340" s="96">
        <f t="shared" si="34"/>
        <v>-8621.8236652832074</v>
      </c>
      <c r="H340" s="98">
        <f t="shared" si="35"/>
        <v>-485831.18577970733</v>
      </c>
      <c r="J340" s="30"/>
      <c r="K340" s="30"/>
    </row>
    <row r="341" spans="2:11" x14ac:dyDescent="0.25">
      <c r="B341" s="35">
        <v>308</v>
      </c>
      <c r="C341" s="36">
        <v>26</v>
      </c>
      <c r="D341" s="99">
        <f t="shared" si="36"/>
        <v>-485831.18577970733</v>
      </c>
      <c r="E341" s="99">
        <f t="shared" si="32"/>
        <v>-9734.3429365344364</v>
      </c>
      <c r="F341" s="100">
        <f t="shared" si="33"/>
        <v>-1093.1201680043416</v>
      </c>
      <c r="G341" s="101">
        <f t="shared" si="34"/>
        <v>-8641.222768530095</v>
      </c>
      <c r="H341" s="102">
        <f t="shared" si="35"/>
        <v>-477189.96301117726</v>
      </c>
      <c r="J341" s="30"/>
      <c r="K341" s="30"/>
    </row>
    <row r="342" spans="2:11" x14ac:dyDescent="0.25">
      <c r="B342" s="49">
        <v>309</v>
      </c>
      <c r="C342" s="50">
        <v>26</v>
      </c>
      <c r="D342" s="96">
        <f t="shared" si="36"/>
        <v>-477189.96301117726</v>
      </c>
      <c r="E342" s="96">
        <f t="shared" si="32"/>
        <v>-9734.3429365344364</v>
      </c>
      <c r="F342" s="97">
        <f t="shared" si="33"/>
        <v>-1073.6774167751489</v>
      </c>
      <c r="G342" s="96">
        <f t="shared" si="34"/>
        <v>-8660.6655197592881</v>
      </c>
      <c r="H342" s="98">
        <f t="shared" si="35"/>
        <v>-468529.29749141796</v>
      </c>
      <c r="J342" s="30"/>
      <c r="K342" s="30"/>
    </row>
    <row r="343" spans="2:11" x14ac:dyDescent="0.25">
      <c r="B343" s="35">
        <v>310</v>
      </c>
      <c r="C343" s="36">
        <v>26</v>
      </c>
      <c r="D343" s="99">
        <f t="shared" si="36"/>
        <v>-468529.29749141796</v>
      </c>
      <c r="E343" s="99">
        <f t="shared" si="32"/>
        <v>-9734.3429365344364</v>
      </c>
      <c r="F343" s="100">
        <f t="shared" si="33"/>
        <v>-1054.1909193556905</v>
      </c>
      <c r="G343" s="101">
        <f t="shared" si="34"/>
        <v>-8680.1520171787452</v>
      </c>
      <c r="H343" s="102">
        <f t="shared" si="35"/>
        <v>-459849.14547423919</v>
      </c>
      <c r="J343" s="30"/>
      <c r="K343" s="30"/>
    </row>
    <row r="344" spans="2:11" x14ac:dyDescent="0.25">
      <c r="B344" s="49">
        <v>311</v>
      </c>
      <c r="C344" s="50">
        <v>26</v>
      </c>
      <c r="D344" s="96">
        <f t="shared" si="36"/>
        <v>-459849.14547423919</v>
      </c>
      <c r="E344" s="96">
        <f t="shared" si="32"/>
        <v>-9734.3429365344364</v>
      </c>
      <c r="F344" s="97">
        <f t="shared" si="33"/>
        <v>-1034.6605773170381</v>
      </c>
      <c r="G344" s="96">
        <f t="shared" si="34"/>
        <v>-8699.6823592173987</v>
      </c>
      <c r="H344" s="98">
        <f t="shared" si="35"/>
        <v>-451149.46311502182</v>
      </c>
      <c r="J344" s="30"/>
      <c r="K344" s="30"/>
    </row>
    <row r="345" spans="2:11" x14ac:dyDescent="0.25">
      <c r="B345" s="35">
        <v>312</v>
      </c>
      <c r="C345" s="36">
        <v>26</v>
      </c>
      <c r="D345" s="99">
        <f t="shared" si="36"/>
        <v>-451149.46311502182</v>
      </c>
      <c r="E345" s="99">
        <f t="shared" si="32"/>
        <v>-9734.3429365344364</v>
      </c>
      <c r="F345" s="100">
        <f t="shared" si="33"/>
        <v>-1015.086292008799</v>
      </c>
      <c r="G345" s="101">
        <f t="shared" si="34"/>
        <v>-8719.256644525638</v>
      </c>
      <c r="H345" s="102">
        <f t="shared" si="35"/>
        <v>-442430.2064704962</v>
      </c>
      <c r="J345" s="30"/>
      <c r="K345" s="30"/>
    </row>
    <row r="346" spans="2:11" x14ac:dyDescent="0.25">
      <c r="B346" s="49">
        <v>313</v>
      </c>
      <c r="C346" s="50">
        <v>27</v>
      </c>
      <c r="D346" s="96">
        <f t="shared" si="36"/>
        <v>-442430.2064704962</v>
      </c>
      <c r="E346" s="96">
        <f t="shared" si="32"/>
        <v>-9734.3429365344364</v>
      </c>
      <c r="F346" s="97">
        <f t="shared" si="33"/>
        <v>-995.46796455861647</v>
      </c>
      <c r="G346" s="96">
        <f t="shared" si="34"/>
        <v>-8738.8749719758198</v>
      </c>
      <c r="H346" s="98">
        <f t="shared" si="35"/>
        <v>-433691.33149852039</v>
      </c>
      <c r="J346" s="30"/>
      <c r="K346" s="30"/>
    </row>
    <row r="347" spans="2:11" x14ac:dyDescent="0.25">
      <c r="B347" s="35">
        <v>314</v>
      </c>
      <c r="C347" s="36">
        <v>27</v>
      </c>
      <c r="D347" s="99">
        <f t="shared" si="36"/>
        <v>-433691.33149852039</v>
      </c>
      <c r="E347" s="99">
        <f t="shared" si="32"/>
        <v>-9734.3429365344364</v>
      </c>
      <c r="F347" s="100">
        <f t="shared" si="33"/>
        <v>-975.80549587167081</v>
      </c>
      <c r="G347" s="101">
        <f t="shared" si="34"/>
        <v>-8758.5374406627652</v>
      </c>
      <c r="H347" s="102">
        <f t="shared" si="35"/>
        <v>-424932.79405785765</v>
      </c>
      <c r="J347" s="30"/>
      <c r="K347" s="30"/>
    </row>
    <row r="348" spans="2:11" x14ac:dyDescent="0.25">
      <c r="B348" s="49">
        <v>315</v>
      </c>
      <c r="C348" s="50">
        <v>27</v>
      </c>
      <c r="D348" s="96">
        <f t="shared" si="36"/>
        <v>-424932.79405785765</v>
      </c>
      <c r="E348" s="96">
        <f t="shared" si="32"/>
        <v>-9734.3429365344364</v>
      </c>
      <c r="F348" s="97">
        <f t="shared" si="33"/>
        <v>-956.09878663017969</v>
      </c>
      <c r="G348" s="96">
        <f t="shared" si="34"/>
        <v>-8778.2441499042561</v>
      </c>
      <c r="H348" s="98">
        <f t="shared" si="35"/>
        <v>-416154.54990795342</v>
      </c>
      <c r="J348" s="30"/>
      <c r="K348" s="30"/>
    </row>
    <row r="349" spans="2:11" x14ac:dyDescent="0.25">
      <c r="B349" s="35">
        <v>316</v>
      </c>
      <c r="C349" s="36">
        <v>27</v>
      </c>
      <c r="D349" s="99">
        <f t="shared" si="36"/>
        <v>-416154.54990795342</v>
      </c>
      <c r="E349" s="99">
        <f t="shared" si="32"/>
        <v>-9734.3429365344364</v>
      </c>
      <c r="F349" s="100">
        <f t="shared" si="33"/>
        <v>-936.3477372928952</v>
      </c>
      <c r="G349" s="101">
        <f t="shared" si="34"/>
        <v>-8797.9951992415408</v>
      </c>
      <c r="H349" s="102">
        <f t="shared" si="35"/>
        <v>-407356.55470871186</v>
      </c>
      <c r="J349" s="30"/>
      <c r="K349" s="30"/>
    </row>
    <row r="350" spans="2:11" x14ac:dyDescent="0.25">
      <c r="B350" s="49">
        <v>317</v>
      </c>
      <c r="C350" s="50">
        <v>27</v>
      </c>
      <c r="D350" s="96">
        <f t="shared" si="36"/>
        <v>-407356.55470871186</v>
      </c>
      <c r="E350" s="96">
        <f t="shared" si="32"/>
        <v>-9734.3429365344364</v>
      </c>
      <c r="F350" s="97">
        <f t="shared" si="33"/>
        <v>-916.55224809460162</v>
      </c>
      <c r="G350" s="96">
        <f t="shared" si="34"/>
        <v>-8817.7906884398344</v>
      </c>
      <c r="H350" s="98">
        <f t="shared" si="35"/>
        <v>-398538.76402027201</v>
      </c>
      <c r="J350" s="30"/>
      <c r="K350" s="30"/>
    </row>
    <row r="351" spans="2:11" x14ac:dyDescent="0.25">
      <c r="B351" s="35">
        <v>318</v>
      </c>
      <c r="C351" s="36">
        <v>27</v>
      </c>
      <c r="D351" s="99">
        <f t="shared" si="36"/>
        <v>-398538.76402027201</v>
      </c>
      <c r="E351" s="99">
        <f t="shared" si="32"/>
        <v>-9734.3429365344364</v>
      </c>
      <c r="F351" s="100">
        <f t="shared" si="33"/>
        <v>-896.71221904561207</v>
      </c>
      <c r="G351" s="101">
        <f t="shared" si="34"/>
        <v>-8837.6307174888243</v>
      </c>
      <c r="H351" s="102">
        <f t="shared" si="35"/>
        <v>-389701.13330278319</v>
      </c>
      <c r="J351" s="30"/>
      <c r="K351" s="30"/>
    </row>
    <row r="352" spans="2:11" x14ac:dyDescent="0.25">
      <c r="B352" s="49">
        <v>319</v>
      </c>
      <c r="C352" s="50">
        <v>27</v>
      </c>
      <c r="D352" s="96">
        <f t="shared" si="36"/>
        <v>-389701.13330278319</v>
      </c>
      <c r="E352" s="96">
        <f t="shared" si="32"/>
        <v>-9734.3429365344364</v>
      </c>
      <c r="F352" s="97">
        <f t="shared" si="33"/>
        <v>-876.82754993126218</v>
      </c>
      <c r="G352" s="96">
        <f t="shared" si="34"/>
        <v>-8857.5153866031742</v>
      </c>
      <c r="H352" s="98">
        <f t="shared" si="35"/>
        <v>-380843.61791618</v>
      </c>
      <c r="J352" s="30"/>
      <c r="K352" s="30"/>
    </row>
    <row r="353" spans="2:11" x14ac:dyDescent="0.25">
      <c r="B353" s="35">
        <v>320</v>
      </c>
      <c r="C353" s="36">
        <v>27</v>
      </c>
      <c r="D353" s="99">
        <f t="shared" si="36"/>
        <v>-380843.61791618</v>
      </c>
      <c r="E353" s="99">
        <f t="shared" si="32"/>
        <v>-9734.3429365344364</v>
      </c>
      <c r="F353" s="100">
        <f t="shared" si="33"/>
        <v>-856.89814031140497</v>
      </c>
      <c r="G353" s="101">
        <f t="shared" si="34"/>
        <v>-8877.4447962230315</v>
      </c>
      <c r="H353" s="102">
        <f t="shared" si="35"/>
        <v>-371966.17311995698</v>
      </c>
      <c r="J353" s="30"/>
      <c r="K353" s="30"/>
    </row>
    <row r="354" spans="2:11" x14ac:dyDescent="0.25">
      <c r="B354" s="49">
        <v>321</v>
      </c>
      <c r="C354" s="50">
        <v>27</v>
      </c>
      <c r="D354" s="96">
        <f t="shared" si="36"/>
        <v>-371966.17311995698</v>
      </c>
      <c r="E354" s="96">
        <f t="shared" si="32"/>
        <v>-9734.3429365344364</v>
      </c>
      <c r="F354" s="97">
        <f t="shared" si="33"/>
        <v>-836.92388951990324</v>
      </c>
      <c r="G354" s="96">
        <f t="shared" si="34"/>
        <v>-8897.4190470145331</v>
      </c>
      <c r="H354" s="98">
        <f t="shared" si="35"/>
        <v>-363068.75407294242</v>
      </c>
      <c r="J354" s="30"/>
      <c r="K354" s="30"/>
    </row>
    <row r="355" spans="2:11" x14ac:dyDescent="0.25">
      <c r="B355" s="35">
        <v>322</v>
      </c>
      <c r="C355" s="36">
        <v>27</v>
      </c>
      <c r="D355" s="99">
        <f t="shared" si="36"/>
        <v>-363068.75407294242</v>
      </c>
      <c r="E355" s="99">
        <f t="shared" ref="E355:E393" si="37">PMT($C$20/12,$C$18*12,$C$17)</f>
        <v>-9734.3429365344364</v>
      </c>
      <c r="F355" s="100">
        <f t="shared" ref="F355:F393" si="38">D355*$C$20/12</f>
        <v>-816.90469666412037</v>
      </c>
      <c r="G355" s="101">
        <f t="shared" ref="G355:G393" si="39">E355-F355</f>
        <v>-8917.4382398703165</v>
      </c>
      <c r="H355" s="102">
        <f t="shared" ref="H355:H393" si="40">D355-G355</f>
        <v>-354151.31583307212</v>
      </c>
      <c r="J355" s="30"/>
      <c r="K355" s="30"/>
    </row>
    <row r="356" spans="2:11" x14ac:dyDescent="0.25">
      <c r="B356" s="49">
        <v>323</v>
      </c>
      <c r="C356" s="50">
        <v>27</v>
      </c>
      <c r="D356" s="96">
        <f t="shared" ref="D356:D393" si="41">H355</f>
        <v>-354151.31583307212</v>
      </c>
      <c r="E356" s="96">
        <f t="shared" si="37"/>
        <v>-9734.3429365344364</v>
      </c>
      <c r="F356" s="97">
        <f t="shared" si="38"/>
        <v>-796.84046062441223</v>
      </c>
      <c r="G356" s="96">
        <f t="shared" si="39"/>
        <v>-8937.5024759100233</v>
      </c>
      <c r="H356" s="98">
        <f t="shared" si="40"/>
        <v>-345213.81335716211</v>
      </c>
      <c r="J356" s="30"/>
      <c r="K356" s="30"/>
    </row>
    <row r="357" spans="2:11" x14ac:dyDescent="0.25">
      <c r="B357" s="35">
        <v>324</v>
      </c>
      <c r="C357" s="36">
        <v>27</v>
      </c>
      <c r="D357" s="99">
        <f t="shared" si="41"/>
        <v>-345213.81335716211</v>
      </c>
      <c r="E357" s="99">
        <f t="shared" si="37"/>
        <v>-9734.3429365344364</v>
      </c>
      <c r="F357" s="100">
        <f t="shared" si="38"/>
        <v>-776.73108005361473</v>
      </c>
      <c r="G357" s="101">
        <f t="shared" si="39"/>
        <v>-8957.6118564808221</v>
      </c>
      <c r="H357" s="102">
        <f t="shared" si="40"/>
        <v>-336256.20150068129</v>
      </c>
      <c r="J357" s="30"/>
      <c r="K357" s="30"/>
    </row>
    <row r="358" spans="2:11" x14ac:dyDescent="0.25">
      <c r="B358" s="49">
        <v>325</v>
      </c>
      <c r="C358" s="50">
        <v>28</v>
      </c>
      <c r="D358" s="96">
        <f t="shared" si="41"/>
        <v>-336256.20150068129</v>
      </c>
      <c r="E358" s="96">
        <f t="shared" si="37"/>
        <v>-9734.3429365344364</v>
      </c>
      <c r="F358" s="97">
        <f t="shared" si="38"/>
        <v>-756.57645337653287</v>
      </c>
      <c r="G358" s="96">
        <f t="shared" si="39"/>
        <v>-8977.7664831579041</v>
      </c>
      <c r="H358" s="98">
        <f t="shared" si="40"/>
        <v>-327278.43501752336</v>
      </c>
      <c r="J358" s="30"/>
      <c r="K358" s="30"/>
    </row>
    <row r="359" spans="2:11" x14ac:dyDescent="0.25">
      <c r="B359" s="35">
        <v>326</v>
      </c>
      <c r="C359" s="36">
        <v>28</v>
      </c>
      <c r="D359" s="99">
        <f t="shared" si="41"/>
        <v>-327278.43501752336</v>
      </c>
      <c r="E359" s="99">
        <f t="shared" si="37"/>
        <v>-9734.3429365344364</v>
      </c>
      <c r="F359" s="100">
        <f t="shared" si="38"/>
        <v>-736.37647878942755</v>
      </c>
      <c r="G359" s="101">
        <f t="shared" si="39"/>
        <v>-8997.9664577450094</v>
      </c>
      <c r="H359" s="102">
        <f t="shared" si="40"/>
        <v>-318280.46855977835</v>
      </c>
      <c r="J359" s="30"/>
      <c r="K359" s="30"/>
    </row>
    <row r="360" spans="2:11" x14ac:dyDescent="0.25">
      <c r="B360" s="49">
        <v>327</v>
      </c>
      <c r="C360" s="50">
        <v>28</v>
      </c>
      <c r="D360" s="96">
        <f t="shared" si="41"/>
        <v>-318280.46855977835</v>
      </c>
      <c r="E360" s="96">
        <f t="shared" si="37"/>
        <v>-9734.3429365344364</v>
      </c>
      <c r="F360" s="97">
        <f t="shared" si="38"/>
        <v>-716.13105425950118</v>
      </c>
      <c r="G360" s="96">
        <f t="shared" si="39"/>
        <v>-9018.2118822749344</v>
      </c>
      <c r="H360" s="98">
        <f t="shared" si="40"/>
        <v>-309262.25667750341</v>
      </c>
      <c r="J360" s="30"/>
      <c r="K360" s="30"/>
    </row>
    <row r="361" spans="2:11" x14ac:dyDescent="0.25">
      <c r="B361" s="35">
        <v>328</v>
      </c>
      <c r="C361" s="36">
        <v>28</v>
      </c>
      <c r="D361" s="99">
        <f t="shared" si="41"/>
        <v>-309262.25667750341</v>
      </c>
      <c r="E361" s="99">
        <f t="shared" si="37"/>
        <v>-9734.3429365344364</v>
      </c>
      <c r="F361" s="100">
        <f t="shared" si="38"/>
        <v>-695.84007752438265</v>
      </c>
      <c r="G361" s="101">
        <f t="shared" si="39"/>
        <v>-9038.5028590100537</v>
      </c>
      <c r="H361" s="102">
        <f t="shared" si="40"/>
        <v>-300223.75381849334</v>
      </c>
      <c r="J361" s="30"/>
      <c r="K361" s="30"/>
    </row>
    <row r="362" spans="2:11" x14ac:dyDescent="0.25">
      <c r="B362" s="49">
        <v>329</v>
      </c>
      <c r="C362" s="50">
        <v>28</v>
      </c>
      <c r="D362" s="96">
        <f t="shared" si="41"/>
        <v>-300223.75381849334</v>
      </c>
      <c r="E362" s="96">
        <f t="shared" si="37"/>
        <v>-9734.3429365344364</v>
      </c>
      <c r="F362" s="97">
        <f t="shared" si="38"/>
        <v>-675.50344609161004</v>
      </c>
      <c r="G362" s="96">
        <f t="shared" si="39"/>
        <v>-9058.839490442826</v>
      </c>
      <c r="H362" s="98">
        <f t="shared" si="40"/>
        <v>-291164.91432805051</v>
      </c>
      <c r="J362" s="30"/>
      <c r="K362" s="30"/>
    </row>
    <row r="363" spans="2:11" x14ac:dyDescent="0.25">
      <c r="B363" s="35">
        <v>330</v>
      </c>
      <c r="C363" s="36">
        <v>28</v>
      </c>
      <c r="D363" s="99">
        <f t="shared" si="41"/>
        <v>-291164.91432805051</v>
      </c>
      <c r="E363" s="99">
        <f t="shared" si="37"/>
        <v>-9734.3429365344364</v>
      </c>
      <c r="F363" s="100">
        <f t="shared" si="38"/>
        <v>-655.12105723811362</v>
      </c>
      <c r="G363" s="101">
        <f t="shared" si="39"/>
        <v>-9079.2218792963231</v>
      </c>
      <c r="H363" s="102">
        <f t="shared" si="40"/>
        <v>-282085.69244875421</v>
      </c>
      <c r="J363" s="30"/>
      <c r="K363" s="30"/>
    </row>
    <row r="364" spans="2:11" x14ac:dyDescent="0.25">
      <c r="B364" s="49">
        <v>331</v>
      </c>
      <c r="C364" s="50">
        <v>28</v>
      </c>
      <c r="D364" s="96">
        <f t="shared" si="41"/>
        <v>-282085.69244875421</v>
      </c>
      <c r="E364" s="96">
        <f t="shared" si="37"/>
        <v>-9734.3429365344364</v>
      </c>
      <c r="F364" s="97">
        <f t="shared" si="38"/>
        <v>-634.69280800969693</v>
      </c>
      <c r="G364" s="96">
        <f t="shared" si="39"/>
        <v>-9099.6501285247396</v>
      </c>
      <c r="H364" s="98">
        <f t="shared" si="40"/>
        <v>-272986.04232022946</v>
      </c>
      <c r="J364" s="30"/>
      <c r="K364" s="30"/>
    </row>
    <row r="365" spans="2:11" x14ac:dyDescent="0.25">
      <c r="B365" s="35">
        <v>332</v>
      </c>
      <c r="C365" s="36">
        <v>28</v>
      </c>
      <c r="D365" s="99">
        <f t="shared" si="41"/>
        <v>-272986.04232022946</v>
      </c>
      <c r="E365" s="99">
        <f t="shared" si="37"/>
        <v>-9734.3429365344364</v>
      </c>
      <c r="F365" s="100">
        <f t="shared" si="38"/>
        <v>-614.21859522051625</v>
      </c>
      <c r="G365" s="101">
        <f t="shared" si="39"/>
        <v>-9120.12434131392</v>
      </c>
      <c r="H365" s="102">
        <f t="shared" si="40"/>
        <v>-263865.91797891556</v>
      </c>
      <c r="J365" s="30"/>
      <c r="K365" s="30"/>
    </row>
    <row r="366" spans="2:11" x14ac:dyDescent="0.25">
      <c r="B366" s="49">
        <v>333</v>
      </c>
      <c r="C366" s="50">
        <v>28</v>
      </c>
      <c r="D366" s="96">
        <f t="shared" si="41"/>
        <v>-263865.91797891556</v>
      </c>
      <c r="E366" s="96">
        <f t="shared" si="37"/>
        <v>-9734.3429365344364</v>
      </c>
      <c r="F366" s="97">
        <f t="shared" si="38"/>
        <v>-593.69831545256</v>
      </c>
      <c r="G366" s="96">
        <f t="shared" si="39"/>
        <v>-9140.6446210818758</v>
      </c>
      <c r="H366" s="98">
        <f t="shared" si="40"/>
        <v>-254725.27335783368</v>
      </c>
      <c r="J366" s="30"/>
      <c r="K366" s="30"/>
    </row>
    <row r="367" spans="2:11" x14ac:dyDescent="0.25">
      <c r="B367" s="35">
        <v>334</v>
      </c>
      <c r="C367" s="36">
        <v>28</v>
      </c>
      <c r="D367" s="99">
        <f t="shared" si="41"/>
        <v>-254725.27335783368</v>
      </c>
      <c r="E367" s="99">
        <f t="shared" si="37"/>
        <v>-9734.3429365344364</v>
      </c>
      <c r="F367" s="100">
        <f t="shared" si="38"/>
        <v>-573.13186505512579</v>
      </c>
      <c r="G367" s="101">
        <f t="shared" si="39"/>
        <v>-9161.2110714793107</v>
      </c>
      <c r="H367" s="102">
        <f t="shared" si="40"/>
        <v>-245564.06228635437</v>
      </c>
      <c r="J367" s="30"/>
      <c r="K367" s="30"/>
    </row>
    <row r="368" spans="2:11" x14ac:dyDescent="0.25">
      <c r="B368" s="49">
        <v>335</v>
      </c>
      <c r="C368" s="50">
        <v>28</v>
      </c>
      <c r="D368" s="96">
        <f t="shared" si="41"/>
        <v>-245564.06228635437</v>
      </c>
      <c r="E368" s="96">
        <f t="shared" si="37"/>
        <v>-9734.3429365344364</v>
      </c>
      <c r="F368" s="97">
        <f t="shared" si="38"/>
        <v>-552.51914014429735</v>
      </c>
      <c r="G368" s="96">
        <f t="shared" si="39"/>
        <v>-9181.8237963901393</v>
      </c>
      <c r="H368" s="98">
        <f t="shared" si="40"/>
        <v>-236382.23848996422</v>
      </c>
      <c r="J368" s="30"/>
      <c r="K368" s="30"/>
    </row>
    <row r="369" spans="2:11" x14ac:dyDescent="0.25">
      <c r="B369" s="35">
        <v>336</v>
      </c>
      <c r="C369" s="36">
        <v>28</v>
      </c>
      <c r="D369" s="99">
        <f t="shared" si="41"/>
        <v>-236382.23848996422</v>
      </c>
      <c r="E369" s="99">
        <f t="shared" si="37"/>
        <v>-9734.3429365344364</v>
      </c>
      <c r="F369" s="100">
        <f t="shared" si="38"/>
        <v>-531.86003660241943</v>
      </c>
      <c r="G369" s="101">
        <f t="shared" si="39"/>
        <v>-9202.4828999320162</v>
      </c>
      <c r="H369" s="102">
        <f t="shared" si="40"/>
        <v>-227179.7555900322</v>
      </c>
      <c r="J369" s="30"/>
      <c r="K369" s="30"/>
    </row>
    <row r="370" spans="2:11" x14ac:dyDescent="0.25">
      <c r="B370" s="49">
        <v>337</v>
      </c>
      <c r="C370" s="50">
        <v>29</v>
      </c>
      <c r="D370" s="96">
        <f t="shared" si="41"/>
        <v>-227179.7555900322</v>
      </c>
      <c r="E370" s="96">
        <f t="shared" si="37"/>
        <v>-9734.3429365344364</v>
      </c>
      <c r="F370" s="97">
        <f t="shared" si="38"/>
        <v>-511.15445007757245</v>
      </c>
      <c r="G370" s="96">
        <f t="shared" si="39"/>
        <v>-9223.1884864568638</v>
      </c>
      <c r="H370" s="98">
        <f t="shared" si="40"/>
        <v>-217956.56710357533</v>
      </c>
      <c r="J370" s="30"/>
      <c r="K370" s="30"/>
    </row>
    <row r="371" spans="2:11" x14ac:dyDescent="0.25">
      <c r="B371" s="35">
        <v>338</v>
      </c>
      <c r="C371" s="36">
        <v>29</v>
      </c>
      <c r="D371" s="99">
        <f t="shared" si="41"/>
        <v>-217956.56710357533</v>
      </c>
      <c r="E371" s="99">
        <f t="shared" si="37"/>
        <v>-9734.3429365344364</v>
      </c>
      <c r="F371" s="100">
        <f t="shared" si="38"/>
        <v>-490.40227598304449</v>
      </c>
      <c r="G371" s="101">
        <f t="shared" si="39"/>
        <v>-9243.9406605513923</v>
      </c>
      <c r="H371" s="102">
        <f t="shared" si="40"/>
        <v>-208712.62644302394</v>
      </c>
      <c r="J371" s="30"/>
      <c r="K371" s="30"/>
    </row>
    <row r="372" spans="2:11" x14ac:dyDescent="0.25">
      <c r="B372" s="49">
        <v>339</v>
      </c>
      <c r="C372" s="50">
        <v>29</v>
      </c>
      <c r="D372" s="96">
        <f t="shared" si="41"/>
        <v>-208712.62644302394</v>
      </c>
      <c r="E372" s="96">
        <f t="shared" si="37"/>
        <v>-9734.3429365344364</v>
      </c>
      <c r="F372" s="97">
        <f t="shared" si="38"/>
        <v>-469.60340949680386</v>
      </c>
      <c r="G372" s="96">
        <f t="shared" si="39"/>
        <v>-9264.7395270376328</v>
      </c>
      <c r="H372" s="98">
        <f t="shared" si="40"/>
        <v>-199447.88691598631</v>
      </c>
      <c r="J372" s="30"/>
      <c r="K372" s="30"/>
    </row>
    <row r="373" spans="2:11" x14ac:dyDescent="0.25">
      <c r="B373" s="35">
        <v>340</v>
      </c>
      <c r="C373" s="36">
        <v>29</v>
      </c>
      <c r="D373" s="99">
        <f t="shared" si="41"/>
        <v>-199447.88691598631</v>
      </c>
      <c r="E373" s="99">
        <f t="shared" si="37"/>
        <v>-9734.3429365344364</v>
      </c>
      <c r="F373" s="100">
        <f t="shared" si="38"/>
        <v>-448.75774556096917</v>
      </c>
      <c r="G373" s="101">
        <f t="shared" si="39"/>
        <v>-9285.5851909734665</v>
      </c>
      <c r="H373" s="102">
        <f t="shared" si="40"/>
        <v>-190162.30172501283</v>
      </c>
      <c r="J373" s="30"/>
      <c r="K373" s="30"/>
    </row>
    <row r="374" spans="2:11" x14ac:dyDescent="0.25">
      <c r="B374" s="49">
        <v>341</v>
      </c>
      <c r="C374" s="50">
        <v>29</v>
      </c>
      <c r="D374" s="96">
        <f t="shared" si="41"/>
        <v>-190162.30172501283</v>
      </c>
      <c r="E374" s="96">
        <f t="shared" si="37"/>
        <v>-9734.3429365344364</v>
      </c>
      <c r="F374" s="97">
        <f t="shared" si="38"/>
        <v>-427.86517888127884</v>
      </c>
      <c r="G374" s="96">
        <f t="shared" si="39"/>
        <v>-9306.4777576531578</v>
      </c>
      <c r="H374" s="98">
        <f t="shared" si="40"/>
        <v>-180855.82396735967</v>
      </c>
      <c r="J374" s="30"/>
      <c r="K374" s="30"/>
    </row>
    <row r="375" spans="2:11" x14ac:dyDescent="0.25">
      <c r="B375" s="35">
        <v>342</v>
      </c>
      <c r="C375" s="36">
        <v>29</v>
      </c>
      <c r="D375" s="99">
        <f t="shared" si="41"/>
        <v>-180855.82396735967</v>
      </c>
      <c r="E375" s="99">
        <f t="shared" si="37"/>
        <v>-9734.3429365344364</v>
      </c>
      <c r="F375" s="100">
        <f t="shared" si="38"/>
        <v>-406.92560392655923</v>
      </c>
      <c r="G375" s="101">
        <f t="shared" si="39"/>
        <v>-9327.4173326078781</v>
      </c>
      <c r="H375" s="102">
        <f t="shared" si="40"/>
        <v>-171528.40663475179</v>
      </c>
      <c r="J375" s="30"/>
      <c r="K375" s="30"/>
    </row>
    <row r="376" spans="2:11" x14ac:dyDescent="0.25">
      <c r="B376" s="49">
        <v>343</v>
      </c>
      <c r="C376" s="50">
        <v>29</v>
      </c>
      <c r="D376" s="96">
        <f t="shared" si="41"/>
        <v>-171528.40663475179</v>
      </c>
      <c r="E376" s="96">
        <f t="shared" si="37"/>
        <v>-9734.3429365344364</v>
      </c>
      <c r="F376" s="97">
        <f t="shared" si="38"/>
        <v>-385.93891492819154</v>
      </c>
      <c r="G376" s="96">
        <f t="shared" si="39"/>
        <v>-9348.404021606244</v>
      </c>
      <c r="H376" s="98">
        <f t="shared" si="40"/>
        <v>-162180.00261314554</v>
      </c>
      <c r="J376" s="30"/>
      <c r="K376" s="30"/>
    </row>
    <row r="377" spans="2:11" x14ac:dyDescent="0.25">
      <c r="B377" s="35">
        <v>344</v>
      </c>
      <c r="C377" s="36">
        <v>29</v>
      </c>
      <c r="D377" s="99">
        <f t="shared" si="41"/>
        <v>-162180.00261314554</v>
      </c>
      <c r="E377" s="99">
        <f t="shared" si="37"/>
        <v>-9734.3429365344364</v>
      </c>
      <c r="F377" s="100">
        <f t="shared" si="38"/>
        <v>-364.90500587957746</v>
      </c>
      <c r="G377" s="101">
        <f t="shared" si="39"/>
        <v>-9369.4379306548581</v>
      </c>
      <c r="H377" s="102">
        <f t="shared" si="40"/>
        <v>-152810.56468249069</v>
      </c>
      <c r="J377" s="30"/>
      <c r="K377" s="30"/>
    </row>
    <row r="378" spans="2:11" x14ac:dyDescent="0.25">
      <c r="B378" s="49">
        <v>345</v>
      </c>
      <c r="C378" s="50">
        <v>29</v>
      </c>
      <c r="D378" s="96">
        <f t="shared" si="41"/>
        <v>-152810.56468249069</v>
      </c>
      <c r="E378" s="96">
        <f t="shared" si="37"/>
        <v>-9734.3429365344364</v>
      </c>
      <c r="F378" s="97">
        <f t="shared" si="38"/>
        <v>-343.82377053560407</v>
      </c>
      <c r="G378" s="96">
        <f t="shared" si="39"/>
        <v>-9390.5191659988322</v>
      </c>
      <c r="H378" s="98">
        <f t="shared" si="40"/>
        <v>-143420.04551649187</v>
      </c>
      <c r="J378" s="30"/>
      <c r="K378" s="30"/>
    </row>
    <row r="379" spans="2:11" x14ac:dyDescent="0.25">
      <c r="B379" s="35">
        <v>346</v>
      </c>
      <c r="C379" s="36">
        <v>29</v>
      </c>
      <c r="D379" s="99">
        <f t="shared" si="41"/>
        <v>-143420.04551649187</v>
      </c>
      <c r="E379" s="99">
        <f t="shared" si="37"/>
        <v>-9734.3429365344364</v>
      </c>
      <c r="F379" s="100">
        <f t="shared" si="38"/>
        <v>-322.69510241210668</v>
      </c>
      <c r="G379" s="101">
        <f t="shared" si="39"/>
        <v>-9411.6478341223301</v>
      </c>
      <c r="H379" s="102">
        <f t="shared" si="40"/>
        <v>-134008.39768236954</v>
      </c>
    </row>
    <row r="380" spans="2:11" x14ac:dyDescent="0.25">
      <c r="B380" s="49">
        <v>347</v>
      </c>
      <c r="C380" s="50">
        <v>29</v>
      </c>
      <c r="D380" s="96">
        <f t="shared" si="41"/>
        <v>-134008.39768236954</v>
      </c>
      <c r="E380" s="96">
        <f t="shared" si="37"/>
        <v>-9734.3429365344364</v>
      </c>
      <c r="F380" s="97">
        <f t="shared" si="38"/>
        <v>-301.5188947853315</v>
      </c>
      <c r="G380" s="96">
        <f t="shared" si="39"/>
        <v>-9432.8240417491052</v>
      </c>
      <c r="H380" s="98">
        <f t="shared" si="40"/>
        <v>-124575.57364062044</v>
      </c>
    </row>
    <row r="381" spans="2:11" x14ac:dyDescent="0.25">
      <c r="B381" s="35">
        <v>348</v>
      </c>
      <c r="C381" s="36">
        <v>29</v>
      </c>
      <c r="D381" s="99">
        <f t="shared" si="41"/>
        <v>-124575.57364062044</v>
      </c>
      <c r="E381" s="99">
        <f t="shared" si="37"/>
        <v>-9734.3429365344364</v>
      </c>
      <c r="F381" s="100">
        <f t="shared" si="38"/>
        <v>-280.29504069139597</v>
      </c>
      <c r="G381" s="101">
        <f t="shared" si="39"/>
        <v>-9454.0478958430413</v>
      </c>
      <c r="H381" s="102">
        <f t="shared" si="40"/>
        <v>-115121.52574477739</v>
      </c>
    </row>
    <row r="382" spans="2:11" x14ac:dyDescent="0.25">
      <c r="B382" s="49">
        <v>349</v>
      </c>
      <c r="C382" s="50">
        <v>30</v>
      </c>
      <c r="D382" s="96">
        <f t="shared" si="41"/>
        <v>-115121.52574477739</v>
      </c>
      <c r="E382" s="96">
        <f t="shared" si="37"/>
        <v>-9734.3429365344364</v>
      </c>
      <c r="F382" s="97">
        <f t="shared" si="38"/>
        <v>-259.02343292574909</v>
      </c>
      <c r="G382" s="96">
        <f t="shared" si="39"/>
        <v>-9475.3195036086872</v>
      </c>
      <c r="H382" s="98">
        <f t="shared" si="40"/>
        <v>-105646.20624116871</v>
      </c>
    </row>
    <row r="383" spans="2:11" x14ac:dyDescent="0.25">
      <c r="B383" s="35">
        <v>350</v>
      </c>
      <c r="C383" s="36">
        <v>30</v>
      </c>
      <c r="D383" s="99">
        <f t="shared" si="41"/>
        <v>-105646.20624116871</v>
      </c>
      <c r="E383" s="99">
        <f t="shared" si="37"/>
        <v>-9734.3429365344364</v>
      </c>
      <c r="F383" s="100">
        <f t="shared" si="38"/>
        <v>-237.70396404262956</v>
      </c>
      <c r="G383" s="101">
        <f t="shared" si="39"/>
        <v>-9496.6389724918063</v>
      </c>
      <c r="H383" s="102">
        <f t="shared" si="40"/>
        <v>-96149.567268676896</v>
      </c>
    </row>
    <row r="384" spans="2:11" x14ac:dyDescent="0.25">
      <c r="B384" s="49">
        <v>351</v>
      </c>
      <c r="C384" s="50">
        <v>30</v>
      </c>
      <c r="D384" s="96">
        <f t="shared" si="41"/>
        <v>-96149.567268676896</v>
      </c>
      <c r="E384" s="96">
        <f t="shared" si="37"/>
        <v>-9734.3429365344364</v>
      </c>
      <c r="F384" s="97">
        <f t="shared" si="38"/>
        <v>-216.33652635452302</v>
      </c>
      <c r="G384" s="96">
        <f t="shared" si="39"/>
        <v>-9518.0064101799126</v>
      </c>
      <c r="H384" s="98">
        <f t="shared" si="40"/>
        <v>-86631.560858496989</v>
      </c>
    </row>
    <row r="385" spans="2:8" x14ac:dyDescent="0.25">
      <c r="B385" s="35">
        <v>352</v>
      </c>
      <c r="C385" s="36">
        <v>30</v>
      </c>
      <c r="D385" s="99">
        <f t="shared" si="41"/>
        <v>-86631.560858496989</v>
      </c>
      <c r="E385" s="99">
        <f t="shared" si="37"/>
        <v>-9734.3429365344364</v>
      </c>
      <c r="F385" s="100">
        <f t="shared" si="38"/>
        <v>-194.92101193161821</v>
      </c>
      <c r="G385" s="101">
        <f t="shared" si="39"/>
        <v>-9539.4219246028188</v>
      </c>
      <c r="H385" s="102">
        <f t="shared" si="40"/>
        <v>-77092.138933894166</v>
      </c>
    </row>
    <row r="386" spans="2:8" x14ac:dyDescent="0.25">
      <c r="B386" s="49">
        <v>353</v>
      </c>
      <c r="C386" s="50">
        <v>30</v>
      </c>
      <c r="D386" s="96">
        <f t="shared" si="41"/>
        <v>-77092.138933894166</v>
      </c>
      <c r="E386" s="96">
        <f t="shared" si="37"/>
        <v>-9734.3429365344364</v>
      </c>
      <c r="F386" s="97">
        <f t="shared" si="38"/>
        <v>-173.45731260126186</v>
      </c>
      <c r="G386" s="96">
        <f t="shared" si="39"/>
        <v>-9560.8856239331744</v>
      </c>
      <c r="H386" s="98">
        <f t="shared" si="40"/>
        <v>-67531.253309960986</v>
      </c>
    </row>
    <row r="387" spans="2:8" x14ac:dyDescent="0.25">
      <c r="B387" s="35">
        <v>354</v>
      </c>
      <c r="C387" s="36">
        <v>30</v>
      </c>
      <c r="D387" s="99">
        <f t="shared" si="41"/>
        <v>-67531.253309960986</v>
      </c>
      <c r="E387" s="99">
        <f t="shared" si="37"/>
        <v>-9734.3429365344364</v>
      </c>
      <c r="F387" s="100">
        <f t="shared" si="38"/>
        <v>-151.94531994741223</v>
      </c>
      <c r="G387" s="101">
        <f t="shared" si="39"/>
        <v>-9582.3976165870245</v>
      </c>
      <c r="H387" s="102">
        <f t="shared" si="40"/>
        <v>-57948.85569337396</v>
      </c>
    </row>
    <row r="388" spans="2:8" x14ac:dyDescent="0.25">
      <c r="B388" s="49">
        <v>355</v>
      </c>
      <c r="C388" s="50">
        <v>30</v>
      </c>
      <c r="D388" s="96">
        <f t="shared" si="41"/>
        <v>-57948.85569337396</v>
      </c>
      <c r="E388" s="96">
        <f t="shared" si="37"/>
        <v>-9734.3429365344364</v>
      </c>
      <c r="F388" s="97">
        <f t="shared" si="38"/>
        <v>-130.3849253100914</v>
      </c>
      <c r="G388" s="96">
        <f t="shared" si="39"/>
        <v>-9603.9580112243457</v>
      </c>
      <c r="H388" s="98">
        <f t="shared" si="40"/>
        <v>-48344.897682149618</v>
      </c>
    </row>
    <row r="389" spans="2:8" x14ac:dyDescent="0.25">
      <c r="B389" s="35">
        <v>356</v>
      </c>
      <c r="C389" s="36">
        <v>30</v>
      </c>
      <c r="D389" s="99">
        <f t="shared" si="41"/>
        <v>-48344.897682149618</v>
      </c>
      <c r="E389" s="99">
        <f t="shared" si="37"/>
        <v>-9734.3429365344364</v>
      </c>
      <c r="F389" s="100">
        <f t="shared" si="38"/>
        <v>-108.77601978483665</v>
      </c>
      <c r="G389" s="101">
        <f t="shared" si="39"/>
        <v>-9625.5669167495998</v>
      </c>
      <c r="H389" s="102">
        <f t="shared" si="40"/>
        <v>-38719.330765400016</v>
      </c>
    </row>
    <row r="390" spans="2:8" x14ac:dyDescent="0.25">
      <c r="B390" s="49">
        <v>357</v>
      </c>
      <c r="C390" s="50">
        <v>30</v>
      </c>
      <c r="D390" s="96">
        <f t="shared" si="41"/>
        <v>-38719.330765400016</v>
      </c>
      <c r="E390" s="96">
        <f t="shared" si="37"/>
        <v>-9734.3429365344364</v>
      </c>
      <c r="F390" s="97">
        <f t="shared" si="38"/>
        <v>-87.118494222150034</v>
      </c>
      <c r="G390" s="96">
        <f t="shared" si="39"/>
        <v>-9647.2244423122866</v>
      </c>
      <c r="H390" s="98">
        <f t="shared" si="40"/>
        <v>-29072.10632308773</v>
      </c>
    </row>
    <row r="391" spans="2:8" x14ac:dyDescent="0.25">
      <c r="B391" s="35">
        <v>358</v>
      </c>
      <c r="C391" s="36">
        <v>30</v>
      </c>
      <c r="D391" s="99">
        <f t="shared" si="41"/>
        <v>-29072.10632308773</v>
      </c>
      <c r="E391" s="99">
        <f t="shared" si="37"/>
        <v>-9734.3429365344364</v>
      </c>
      <c r="F391" s="100">
        <f t="shared" si="38"/>
        <v>-65.412239226947392</v>
      </c>
      <c r="G391" s="101">
        <f t="shared" si="39"/>
        <v>-9668.930697307489</v>
      </c>
      <c r="H391" s="102">
        <f t="shared" si="40"/>
        <v>-19403.175625780241</v>
      </c>
    </row>
    <row r="392" spans="2:8" x14ac:dyDescent="0.25">
      <c r="B392" s="49">
        <v>359</v>
      </c>
      <c r="C392" s="50">
        <v>30</v>
      </c>
      <c r="D392" s="96">
        <f t="shared" si="41"/>
        <v>-19403.175625780241</v>
      </c>
      <c r="E392" s="96">
        <f t="shared" si="37"/>
        <v>-9734.3429365344364</v>
      </c>
      <c r="F392" s="97">
        <f t="shared" si="38"/>
        <v>-43.657145158005541</v>
      </c>
      <c r="G392" s="96">
        <f t="shared" si="39"/>
        <v>-9690.6857913764306</v>
      </c>
      <c r="H392" s="98">
        <f t="shared" si="40"/>
        <v>-9712.4898344038102</v>
      </c>
    </row>
    <row r="393" spans="2:8" x14ac:dyDescent="0.25">
      <c r="B393" s="35">
        <v>360</v>
      </c>
      <c r="C393" s="36">
        <v>30</v>
      </c>
      <c r="D393" s="99">
        <f t="shared" si="41"/>
        <v>-9712.4898344038102</v>
      </c>
      <c r="E393" s="99">
        <f t="shared" si="37"/>
        <v>-9734.3429365344364</v>
      </c>
      <c r="F393" s="100">
        <f t="shared" si="38"/>
        <v>-21.853102127408572</v>
      </c>
      <c r="G393" s="101">
        <f t="shared" si="39"/>
        <v>-9712.489834407028</v>
      </c>
      <c r="H393" s="102">
        <f t="shared" si="40"/>
        <v>3.2177922548726201E-9</v>
      </c>
    </row>
  </sheetData>
  <mergeCells count="9">
    <mergeCell ref="B32:H32"/>
    <mergeCell ref="T16:T17"/>
    <mergeCell ref="F2:N4"/>
    <mergeCell ref="U16:U17"/>
    <mergeCell ref="M16:N16"/>
    <mergeCell ref="S16:S17"/>
    <mergeCell ref="O16:R16"/>
    <mergeCell ref="B7:I13"/>
    <mergeCell ref="L16:L17"/>
  </mergeCells>
  <conditionalFormatting sqref="S19:S4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E A A B Q S w M E F A A C A A g A A A V G T 7 / z O R C o A A A A + Q A A A B I A H A B D b 2 5 m a W c v U G F j a 2 F n Z S 5 4 b W w g o h g A K K A U A A A A A A A A A A A A A A A A A A A A A A A A A A A A h Y 8 x D o I w G E a v Q r r T l h K r I T 9 l Y J X E x M Q Y N 1 I r N E I x t F j u 5 u C R v I I k i r o 5 f i 9 v e N / j d o d s b J v g q n q r O 5 O i C F M U K C O 7 o z Z V i g Z 3 C l c o E 7 A p 5 b m s V D D J x i a j P a a o d u 6 S E O K 9 x z 7 G X V 8 R R m l E 9 s V 6 K 2 v V l u g j 6 / 9 y q I 1 1 p Z E K C d i 9 Y g T D n O N F v O Q 4 4 o w B m T k U 2 n w d N i V j C u Q H Q j 4 0 b u i V k D b M D 0 D m C e R 9 Q z w B U E s D B B Q A A g A I A A A F R k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B U Z P 2 + f r D z 8 B A A D N A w A A E w A c A E Z v c m 1 1 b G F z L 1 N l Y 3 R p b 2 4 x L m 0 g o h g A K K A U A A A A A A A A A A A A A A A A A A A A A A A A A A A A 7 V F N S s N A G N 0 H c o d h i i G B m N S x K C h B J G 6 k m 0 I L L s T F 1 z i 2 I c n M M D + F N v Q I u Y A 7 D + A R X C U H c 5 K 6 b D 2 A + G 1 m 5 r 3 H x 3 v z F M 1 0 z h m a H 8 6 L W 9 d x H b U G S V / R C C 9 g W V J E M E p Q S b X r I D t z b m R G L f J E l 9 E M V t T v L y l n m j K t f L z W W t z E s Z C w 4 R M T Z b u 4 g L I w J W T F N g Z m c s 3 y c y V K 0 P Z 9 Z x I y G f f j 6 e R y 7 I l d I n n h i a S i K s 8 8 l Z A z k l 5 7 a o B x E I Q H D w + g g V g L B y 8 1 2 T / 3 y M s P O 8 L p G t j K J l h s B e 3 N D z m i h Q S m 3 r i s U l 6 a i v W k 8 o d V Y V 3 j u S j b D 1 0 A 6 p o I h + i R 6 a t J 1 G v 2 I a r x j H e N p W n X s P Y T K Q 0 b 5 E + 7 J r B K b T W I m W p J 5 S C 9 7 z P C S b p 9 t 1 F + Y S s u T 7 J T z g Y H X 6 c d 7 A P X y d n R j z j a L f J J 8 N / v 3 + j 3 G 1 B L A Q I t A B Q A A g A I A A A F R k + / 8 z k Q q A A A A P k A A A A S A A A A A A A A A A A A A A A A A A A A A A B D b 2 5 m a W c v U G F j a 2 F n Z S 5 4 b W x Q S w E C L Q A U A A I A C A A A B U Z P D 8 r p q 6 Q A A A D p A A A A E w A A A A A A A A A A A A A A A A D 0 A A A A W 0 N v b n R l b n R f V H l w Z X N d L n h t b F B L A Q I t A B Q A A g A I A A A F R k / b 5 + s P P w E A A M 0 D A A A T A A A A A A A A A A A A A A A A A O U B A A B G b 3 J t d W x h c y 9 T Z W N 0 a W 9 u M S 5 t U E s F B g A A A A A D A A M A w g A A A H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c V A A A A A A A A J R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C 0 w N F Q x O D o 0 O D o y N C 4 y M j Q 4 M z Q w W i I g L z 4 8 R W 5 0 c n k g V H l w Z T 0 i R m l s b E N v b H V t b l R 5 c G V z I i B W Y W x 1 Z T 0 i c 0 F 3 V U Z C U V V G I i A v P j x F b n R y e S B U e X B l P S J G a W x s Q 2 9 s d W 1 u T m F t Z X M i I F Z h b H V l P S J z W y Z x d W 9 0 O 1 N w b M O h d G t h I M S N L i Z x d W 9 0 O y w m c X V v d D t Q b 8 S N w 6 F 0 Z c S N b s O t I H N 0 Y X Y g K E v E j S k m c X V v d D s s J n F 1 b 3 Q 7 Q W 5 1 a X R h I C h L x I 0 p J n F 1 b 3 Q 7 L C Z x d W 9 0 O 8 O a c m 9 r I C h L x I 0 p J n F 1 b 3 Q 7 L C Z x d W 9 0 O 8 O a b W 9 y I C h L x I 0 p J n F 1 b 3 Q 7 L C Z x d W 9 0 O 0 t v b m X E j W 7 D v S B z d G F 2 I C h L x I 0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M i 9 D a G F u Z 2 V k I F R 5 c G U u e 1 N w b M O h d G t h I M S N L i w w f S Z x d W 9 0 O y w m c X V v d D t T Z W N 0 a W 9 u M S 9 U Y W J s Z S A y L 0 N o Y W 5 n Z W Q g V H l w Z S 5 7 U G / E j c O h d G X E j W 7 D r S B z d G F 2 I C h L x I 0 p L D F 9 J n F 1 b 3 Q 7 L C Z x d W 9 0 O 1 N l Y 3 R p b 2 4 x L 1 R h Y m x l I D I v Q 2 h h b m d l Z C B U e X B l L n t B b n V p d G E g K E v E j S k s M n 0 m c X V v d D s s J n F 1 b 3 Q 7 U 2 V j d G l v b j E v V G F i b G U g M i 9 D a G F u Z 2 V k I F R 5 c G U u e 8 O a c m 9 r I C h L x I 0 p L D N 9 J n F 1 b 3 Q 7 L C Z x d W 9 0 O 1 N l Y 3 R p b 2 4 x L 1 R h Y m x l I D I v Q 2 h h b m d l Z C B U e X B l L n v D m m 1 v c i A o S 8 S N K S w 0 f S Z x d W 9 0 O y w m c X V v d D t T Z W N 0 a W 9 u M S 9 U Y W J s Z S A y L 0 N o Y W 5 n Z W Q g V H l w Z S 5 7 S 2 9 u Z c S N b s O 9 I H N 0 Y X Y g K E v E j S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g M i 9 D a G F u Z 2 V k I F R 5 c G U u e 1 N w b M O h d G t h I M S N L i w w f S Z x d W 9 0 O y w m c X V v d D t T Z W N 0 a W 9 u M S 9 U Y W J s Z S A y L 0 N o Y W 5 n Z W Q g V H l w Z S 5 7 U G / E j c O h d G X E j W 7 D r S B z d G F 2 I C h L x I 0 p L D F 9 J n F 1 b 3 Q 7 L C Z x d W 9 0 O 1 N l Y 3 R p b 2 4 x L 1 R h Y m x l I D I v Q 2 h h b m d l Z C B U e X B l L n t B b n V p d G E g K E v E j S k s M n 0 m c X V v d D s s J n F 1 b 3 Q 7 U 2 V j d G l v b j E v V G F i b G U g M i 9 D a G F u Z 2 V k I F R 5 c G U u e 8 O a c m 9 r I C h L x I 0 p L D N 9 J n F 1 b 3 Q 7 L C Z x d W 9 0 O 1 N l Y 3 R p b 2 4 x L 1 R h Y m x l I D I v Q 2 h h b m d l Z C B U e X B l L n v D m m 1 v c i A o S 8 S N K S w 0 f S Z x d W 9 0 O y w m c X V v d D t T Z W N 0 a W 9 u M S 9 U Y W J s Z S A y L 0 N o Y W 5 n Z W Q g V H l w Z S 5 7 S 2 9 u Z c S N b s O 9 I H N 0 Y X Y g K E v E j S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I v R G F 0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A t M D R U M T g 6 N D g 6 M j Q u M j I 0 O D M 0 M F o i I C 8 + P E V u d H J 5 I F R 5 c G U 9 I k Z p b G x D b 2 x 1 b W 5 U e X B l c y I g V m F s d W U 9 I n N B d 1 V G Q l F V R i I g L z 4 8 R W 5 0 c n k g V H l w Z T 0 i R m l s b E N v b H V t b k 5 h b W V z I i B W Y W x 1 Z T 0 i c 1 s m c X V v d D t T c G z D o X R r Y S D E j S 4 m c X V v d D s s J n F 1 b 3 Q 7 U G / E j c O h d G X E j W 7 D r S B z d G F 2 I C h L x I 0 p J n F 1 b 3 Q 7 L C Z x d W 9 0 O 0 F u d W l 0 Y S A o S 8 S N K S Z x d W 9 0 O y w m c X V v d D v D m n J v a y A o S 8 S N K S Z x d W 9 0 O y w m c X V v d D v D m m 1 v c i A o S 8 S N K S Z x d W 9 0 O y w m c X V v d D t L b 2 5 l x I 1 u w 7 0 g c 3 R h d i A o S 8 S N K S Z x d W 9 0 O 1 0 i I C 8 + P E V u d H J 5 I F R 5 c G U 9 I k Z p b G x T d G F 0 d X M i I F Z h b H V l P S J z Q 2 9 t c G x l d G U i I C 8 + P E V u d H J 5 I F R 5 c G U 9 I k Z p b G x D b 3 V u d C I g V m F s d W U 9 I m w z N j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I v Q 2 h h b m d l Z C B U e X B l L n t T c G z D o X R r Y S D E j S 4 s M H 0 m c X V v d D s s J n F 1 b 3 Q 7 U 2 V j d G l v b j E v V G F i b G U g M i 9 D a G F u Z 2 V k I F R 5 c G U u e 1 B v x I 3 D o X R l x I 1 u w 6 0 g c 3 R h d i A o S 8 S N K S w x f S Z x d W 9 0 O y w m c X V v d D t T Z W N 0 a W 9 u M S 9 U Y W J s Z S A y L 0 N o Y W 5 n Z W Q g V H l w Z S 5 7 Q W 5 1 a X R h I C h L x I 0 p L D J 9 J n F 1 b 3 Q 7 L C Z x d W 9 0 O 1 N l Y 3 R p b 2 4 x L 1 R h Y m x l I D I v Q 2 h h b m d l Z C B U e X B l L n v D m n J v a y A o S 8 S N K S w z f S Z x d W 9 0 O y w m c X V v d D t T Z W N 0 a W 9 u M S 9 U Y W J s Z S A y L 0 N o Y W 5 n Z W Q g V H l w Z S 5 7 w 5 p t b 3 I g K E v E j S k s N H 0 m c X V v d D s s J n F 1 b 3 Q 7 U 2 V j d G l v b j E v V G F i b G U g M i 9 D a G F u Z 2 V k I F R 5 c G U u e 0 t v b m X E j W 7 D v S B z d G F 2 I C h L x I 0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I D I v Q 2 h h b m d l Z C B U e X B l L n t T c G z D o X R r Y S D E j S 4 s M H 0 m c X V v d D s s J n F 1 b 3 Q 7 U 2 V j d G l v b j E v V G F i b G U g M i 9 D a G F u Z 2 V k I F R 5 c G U u e 1 B v x I 3 D o X R l x I 1 u w 6 0 g c 3 R h d i A o S 8 S N K S w x f S Z x d W 9 0 O y w m c X V v d D t T Z W N 0 a W 9 u M S 9 U Y W J s Z S A y L 0 N o Y W 5 n Z W Q g V H l w Z S 5 7 Q W 5 1 a X R h I C h L x I 0 p L D J 9 J n F 1 b 3 Q 7 L C Z x d W 9 0 O 1 N l Y 3 R p b 2 4 x L 1 R h Y m x l I D I v Q 2 h h b m d l Z C B U e X B l L n v D m n J v a y A o S 8 S N K S w z f S Z x d W 9 0 O y w m c X V v d D t T Z W N 0 a W 9 u M S 9 U Y W J s Z S A y L 0 N o Y W 5 n Z W Q g V H l w Z S 5 7 w 5 p t b 3 I g K E v E j S k s N H 0 m c X V v d D s s J n F 1 b 3 Q 7 U 2 V j d G l v b j E v V G F i b G U g M i 9 D a G F u Z 2 V k I F R 5 c G U u e 0 t v b m X E j W 7 D v S B z d G F 2 I C h L x I 0 p L D V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l M j A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i U y M C g y K S 9 E Y X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i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S Q o E d i h L w Q 7 8 y f S 7 U b m J Y A A A A A A I A A A A A A A N m A A D A A A A A E A A A A L B j c r b 6 m n 8 s 0 d D f k C c i p j k A A A A A B I A A A K A A A A A Q A A A A b D F e N I r B K / D Q n k Y T h R L j z V A A A A A 5 9 P S C 3 4 7 Z S r L b 0 B R D v X b M 5 l K 9 w A G o n r H Z / 3 p / t 5 o q i A O r S + i C 6 v B X g / j G v S 0 + 0 y 9 f y d I x t S T i m S + R F L q V f 7 4 a q 8 U / w P f 3 Y V y y p W v d V s 4 a Y x Q A A A D S w r g k d 0 A z 9 Z 3 W W x I 8 5 U n H N e g a p A = = < / D a t a M a s h u p > 
</file>

<file path=customXml/itemProps1.xml><?xml version="1.0" encoding="utf-8"?>
<ds:datastoreItem xmlns:ds="http://schemas.openxmlformats.org/officeDocument/2006/customXml" ds:itemID="{0CDB5443-F5E3-40AF-847D-5D2445A8D09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janzednicek.cz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Jan Zedníček</cp:lastModifiedBy>
  <dcterms:created xsi:type="dcterms:W3CDTF">2017-10-14T16:26:15Z</dcterms:created>
  <dcterms:modified xsi:type="dcterms:W3CDTF">2025-10-29T15:46:09Z</dcterms:modified>
</cp:coreProperties>
</file>